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25" activeTab="0"/>
  </bookViews>
  <sheets>
    <sheet name="Раздел1" sheetId="1" r:id="rId1"/>
    <sheet name="Лист1" sheetId="2" r:id="rId2"/>
  </sheets>
  <definedNames>
    <definedName name="_xlnm.Print_Area" localSheetId="0">'Раздел1'!$A$1:$S$34</definedName>
  </definedNames>
  <calcPr fullCalcOnLoad="1"/>
</workbook>
</file>

<file path=xl/sharedStrings.xml><?xml version="1.0" encoding="utf-8"?>
<sst xmlns="http://schemas.openxmlformats.org/spreadsheetml/2006/main" count="222" uniqueCount="110">
  <si>
    <t>Регист рационный номер</t>
  </si>
  <si>
    <t>Наименование кредитора</t>
  </si>
  <si>
    <t>Объем полученного кредита</t>
  </si>
  <si>
    <t>Процентная ставка по кредиту</t>
  </si>
  <si>
    <t>Сведения о фактическом использовании кредита</t>
  </si>
  <si>
    <t>Сведения о погашении кредита</t>
  </si>
  <si>
    <t>Cведения о процентных платежах по кредиту (произведены или не произведены)</t>
  </si>
  <si>
    <t>Номер</t>
  </si>
  <si>
    <t>Дата</t>
  </si>
  <si>
    <t>Финансирование дефицита бюджета и на погашение долговых обязательств муниципального района</t>
  </si>
  <si>
    <t>0140300027618000012-0181457-01</t>
  </si>
  <si>
    <t>10.04.2018</t>
  </si>
  <si>
    <t>0140300027618000023-0181457-01</t>
  </si>
  <si>
    <t>13.06.2018</t>
  </si>
  <si>
    <t>0140300027618000106-0181457-02</t>
  </si>
  <si>
    <t>17.12.2018</t>
  </si>
  <si>
    <t>ИТОГО:</t>
  </si>
  <si>
    <t>х</t>
  </si>
  <si>
    <t>Муниципальная долговая книга муниципального образования Верхнекамский муниципальный район</t>
  </si>
  <si>
    <t>Вид долгового обязательства</t>
  </si>
  <si>
    <t>невозобновляемая кредитная линия</t>
  </si>
  <si>
    <t xml:space="preserve">Коммерческий Банк "Хлынов" </t>
  </si>
  <si>
    <t>Объем кредитной линии</t>
  </si>
  <si>
    <t>Даты погашения кредита</t>
  </si>
  <si>
    <t>Объем основного долга по кредиту</t>
  </si>
  <si>
    <t>до 10.04.2019</t>
  </si>
  <si>
    <t>до 13.06.2019</t>
  </si>
  <si>
    <t>начальник финуправления</t>
  </si>
  <si>
    <t>С.И.Логинова</t>
  </si>
  <si>
    <t xml:space="preserve">Главный бухгалтер                                                                   </t>
  </si>
  <si>
    <t>0140300027618000110-0181457-01</t>
  </si>
  <si>
    <t>ПАО "Сбербанк России"</t>
  </si>
  <si>
    <t>0,00</t>
  </si>
  <si>
    <t>01403000276190000070001</t>
  </si>
  <si>
    <t>ПАО Банк "Йошкар-Ола"</t>
  </si>
  <si>
    <t>01403000276190000140001</t>
  </si>
  <si>
    <t>01403000276190000130001</t>
  </si>
  <si>
    <t>01403000276190000120001</t>
  </si>
  <si>
    <t>01403000276190000320001</t>
  </si>
  <si>
    <t>01403000276190000330001</t>
  </si>
  <si>
    <t>Зам.главы адмиинистрации,</t>
  </si>
  <si>
    <t>01403000276190000370001</t>
  </si>
  <si>
    <t>01403000276190000380001</t>
  </si>
  <si>
    <t>до 22.09.2020</t>
  </si>
  <si>
    <t>О.Е.Пентина</t>
  </si>
  <si>
    <t>до 16.12.2019</t>
  </si>
  <si>
    <t>до 27.12.2019</t>
  </si>
  <si>
    <t>до 31.03.2020</t>
  </si>
  <si>
    <t>до 07.05.2020</t>
  </si>
  <si>
    <t>до 12.05.2020</t>
  </si>
  <si>
    <t>до 08.08.2020</t>
  </si>
  <si>
    <t>Реквизиты муниципального контракта</t>
  </si>
  <si>
    <t>на 01.01.2019</t>
  </si>
  <si>
    <t>01403000276190000400001</t>
  </si>
  <si>
    <t>01403000276190000410001</t>
  </si>
  <si>
    <t>01403000276190000420001</t>
  </si>
  <si>
    <t>30.04.2019-7 000 000      30.05.2019-4 000 000       13.06.2019-31 000 000</t>
  </si>
  <si>
    <t>30.01.2019-5 000 000      28.02.2019-4 000 000         29.03.2019-7 800 000             09.04.2019-16 600 000</t>
  </si>
  <si>
    <t>31.07.2019-2 000 000       10.09.2019-3 400 000</t>
  </si>
  <si>
    <t>29.07.2019-10 000 000       17.09.2019-5 000 000     07.10.2019-5 000 000</t>
  </si>
  <si>
    <t>27.09.2019-4 000 000               16.10.2019-5 000 000</t>
  </si>
  <si>
    <t xml:space="preserve">14.10.2019-5 000 000            16.10.2019-3 000 000        </t>
  </si>
  <si>
    <t>16.10.2019-10 000 000</t>
  </si>
  <si>
    <t>23.10.18-1 200 000        05.12.18-1 000 000       29.12.18-3 400 000</t>
  </si>
  <si>
    <t>08.04.2019-10 000 000</t>
  </si>
  <si>
    <t>10.04.2019-6 600 000                                         29.04.2019-3 350 000           07.05.2019 - 50 000</t>
  </si>
  <si>
    <t>08.04.2019-16 600 000       30.05.2019-3 400 000</t>
  </si>
  <si>
    <t>13.06.2019-5 400 000</t>
  </si>
  <si>
    <t>13.06.2019-20 000 000</t>
  </si>
  <si>
    <t>13.06.2019-5 600 000 28.06.2019-5 000 000 29.07.2019-9 400 000</t>
  </si>
  <si>
    <t>30.08.2019-2 000 000               16.09.2019-6 800 000</t>
  </si>
  <si>
    <t>08.11.2019-5 400 000</t>
  </si>
  <si>
    <t>16.10.2019-15 000 000    21.10.2019-3 000 000   31.10.2019-1 900 000  07.11.2019-100 000</t>
  </si>
  <si>
    <t>ориент 06.12.2019</t>
  </si>
  <si>
    <t xml:space="preserve">Выборка </t>
  </si>
  <si>
    <t>до 28.10.2020</t>
  </si>
  <si>
    <t>до 28.10.2021</t>
  </si>
  <si>
    <t>до 28.10.2022</t>
  </si>
  <si>
    <t>Гашение</t>
  </si>
  <si>
    <t xml:space="preserve">1000000 -финансирование дефицита бюджета  7000000- на погашение долговых обязательств </t>
  </si>
  <si>
    <t xml:space="preserve"> 8000000 погашение долговых обязательств </t>
  </si>
  <si>
    <t xml:space="preserve">9000000 погашение долговых обязательств </t>
  </si>
  <si>
    <t>1200000-финансирование дефицита бюджета 308000000 погашение долговых обязательств</t>
  </si>
  <si>
    <t xml:space="preserve">2200000 -финансирование дефицита бюджета 54800000- на погашение долговых обязательств </t>
  </si>
  <si>
    <t xml:space="preserve">10 00 000- 29.11.2019 </t>
  </si>
  <si>
    <t>27.11.2019-8000000</t>
  </si>
  <si>
    <t>27.11.2019-9000000</t>
  </si>
  <si>
    <t>после заключения контракта 32000000</t>
  </si>
  <si>
    <t>8 800 000-после заключения контракта на 32 000 000</t>
  </si>
  <si>
    <t>ориент до 06.12.2020</t>
  </si>
  <si>
    <t>15 000 000 - 28.11.2019   5000 000 - после заключения контракта на 32 000 000</t>
  </si>
  <si>
    <t>27.11.2019-9 000 000</t>
  </si>
  <si>
    <t>27.11.2019-8 000 000</t>
  </si>
  <si>
    <t>29.11.2019-10 000 000</t>
  </si>
  <si>
    <t>27.11.2019-14 000 000  09.12.2019-6 000 000</t>
  </si>
  <si>
    <t>01403000276190000460001</t>
  </si>
  <si>
    <t>до 06.12.2019</t>
  </si>
  <si>
    <t>24.12.2019-8 000 000</t>
  </si>
  <si>
    <t>26.12.2019-8 800 000</t>
  </si>
  <si>
    <t>26.12.2019-9 000 000</t>
  </si>
  <si>
    <t>26.12.2019-8 000 000</t>
  </si>
  <si>
    <t>по состоянию на 01.01.2020</t>
  </si>
  <si>
    <t>01403000276190000480001</t>
  </si>
  <si>
    <t>01403000276190000490001</t>
  </si>
  <si>
    <t>01403000276190000500001</t>
  </si>
  <si>
    <t>до 23.12.2019</t>
  </si>
  <si>
    <t>24.12.2019-10 000 000</t>
  </si>
  <si>
    <t>26.12.2019-20 000 000</t>
  </si>
  <si>
    <t>09.12.2019-6 000 000  16.12.2019-7 000 000   16.12.2019-5 000 000 23.12.2019-14 000 000</t>
  </si>
  <si>
    <t>27.12.2019-9 000 000  31.12.2019-4 000 000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</si>
</sst>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  <numFmt numFmtId="174" formatCode="#,##0.000"/>
    <numFmt numFmtId="175" formatCode="#,##0.0"/>
    <numFmt numFmtId="176" formatCode="#,##0.0000"/>
    <numFmt numFmtId="177" formatCode="[$-FC19]d\ mmmm\ yyyy\ &quot;г.&quot;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Times New Roman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>
        <color rgb="FF000000"/>
      </bottom>
    </border>
    <border>
      <left style="medium"/>
      <right style="thin"/>
      <top style="thin">
        <color rgb="FF000000"/>
      </top>
      <bottom style="thin">
        <color rgb="FF000000"/>
      </bottom>
    </border>
    <border>
      <left style="medium"/>
      <right style="thin"/>
      <top style="thin">
        <color rgb="FF000000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0">
      <alignment horizontal="left" vertical="center" wrapText="1"/>
      <protection/>
    </xf>
    <xf numFmtId="0" fontId="36" fillId="0" borderId="0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8" fillId="0" borderId="2">
      <alignment horizontal="center" vertical="center" wrapText="1"/>
      <protection/>
    </xf>
    <xf numFmtId="0" fontId="35" fillId="0" borderId="2">
      <alignment horizontal="center" vertical="center" shrinkToFit="1"/>
      <protection/>
    </xf>
    <xf numFmtId="0" fontId="38" fillId="0" borderId="2">
      <alignment horizontal="center" vertical="center" shrinkToFit="1"/>
      <protection/>
    </xf>
    <xf numFmtId="0" fontId="35" fillId="20" borderId="3">
      <alignment/>
      <protection/>
    </xf>
    <xf numFmtId="0" fontId="35" fillId="0" borderId="4">
      <alignment horizontal="center" vertical="top" wrapText="1" shrinkToFit="1"/>
      <protection/>
    </xf>
    <xf numFmtId="4" fontId="35" fillId="0" borderId="4">
      <alignment horizontal="right" vertical="top" shrinkToFit="1"/>
      <protection/>
    </xf>
    <xf numFmtId="0" fontId="35" fillId="20" borderId="5">
      <alignment/>
      <protection/>
    </xf>
    <xf numFmtId="0" fontId="39" fillId="0" borderId="6">
      <alignment horizontal="center" shrinkToFit="1"/>
      <protection/>
    </xf>
    <xf numFmtId="0" fontId="35" fillId="0" borderId="7">
      <alignment horizontal="center" shrinkToFit="1"/>
      <protection/>
    </xf>
    <xf numFmtId="4" fontId="35" fillId="21" borderId="7">
      <alignment horizontal="right" vertical="top" shrinkToFit="1"/>
      <protection/>
    </xf>
    <xf numFmtId="0" fontId="35" fillId="0" borderId="8">
      <alignment/>
      <protection/>
    </xf>
    <xf numFmtId="0" fontId="40" fillId="0" borderId="0">
      <alignment/>
      <protection/>
    </xf>
    <xf numFmtId="0" fontId="35" fillId="0" borderId="0">
      <alignment wrapText="1"/>
      <protection/>
    </xf>
    <xf numFmtId="0" fontId="38" fillId="0" borderId="2">
      <alignment horizontal="center" vertical="center"/>
      <protection/>
    </xf>
    <xf numFmtId="0" fontId="35" fillId="0" borderId="4">
      <alignment horizontal="center" vertical="top" shrinkToFit="1"/>
      <protection/>
    </xf>
    <xf numFmtId="0" fontId="35" fillId="0" borderId="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1" fillId="28" borderId="9" applyNumberFormat="0" applyAlignment="0" applyProtection="0"/>
    <xf numFmtId="0" fontId="42" fillId="29" borderId="10" applyNumberForma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30" borderId="15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16" applyNumberFormat="0" applyFont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38" applyNumberFormat="1" applyProtection="1">
      <alignment horizontal="left" vertical="center" wrapText="1"/>
      <protection/>
    </xf>
    <xf numFmtId="0" fontId="35" fillId="0" borderId="4" xfId="45" applyNumberFormat="1" applyProtection="1">
      <alignment horizontal="center" vertical="top" wrapText="1" shrinkToFit="1"/>
      <protection/>
    </xf>
    <xf numFmtId="0" fontId="35" fillId="0" borderId="0" xfId="56" applyNumberFormat="1" applyProtection="1">
      <alignment/>
      <protection/>
    </xf>
    <xf numFmtId="0" fontId="35" fillId="0" borderId="0" xfId="53" applyNumberFormat="1" applyProtection="1">
      <alignment wrapText="1"/>
      <protection/>
    </xf>
    <xf numFmtId="0" fontId="0" fillId="0" borderId="0" xfId="0" applyAlignment="1" applyProtection="1">
      <alignment vertical="center"/>
      <protection locked="0"/>
    </xf>
    <xf numFmtId="0" fontId="58" fillId="0" borderId="4" xfId="45" applyNumberFormat="1" applyFont="1" applyProtection="1">
      <alignment horizontal="center" vertical="top" wrapText="1" shrinkToFit="1"/>
      <protection/>
    </xf>
    <xf numFmtId="4" fontId="0" fillId="0" borderId="0" xfId="0" applyNumberFormat="1" applyAlignment="1" applyProtection="1">
      <alignment/>
      <protection locked="0"/>
    </xf>
    <xf numFmtId="0" fontId="35" fillId="0" borderId="0" xfId="38" applyNumberFormat="1" applyAlignment="1" applyProtection="1">
      <alignment horizontal="center" vertical="center" wrapText="1"/>
      <protection/>
    </xf>
    <xf numFmtId="0" fontId="35" fillId="0" borderId="0" xfId="53" applyNumberForma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 locked="0"/>
    </xf>
    <xf numFmtId="0" fontId="35" fillId="0" borderId="18" xfId="45" applyNumberFormat="1" applyBorder="1" applyProtection="1">
      <alignment horizontal="center" vertical="top" wrapText="1" shrinkToFit="1"/>
      <protection/>
    </xf>
    <xf numFmtId="0" fontId="58" fillId="0" borderId="19" xfId="45" applyNumberFormat="1" applyFont="1" applyBorder="1" applyProtection="1">
      <alignment horizontal="center" vertical="top" wrapText="1" shrinkToFit="1"/>
      <protection/>
    </xf>
    <xf numFmtId="0" fontId="59" fillId="0" borderId="19" xfId="45" applyNumberFormat="1" applyFont="1" applyBorder="1" applyProtection="1">
      <alignment horizontal="center" vertical="top" wrapText="1" shrinkToFit="1"/>
      <protection/>
    </xf>
    <xf numFmtId="0" fontId="40" fillId="0" borderId="4" xfId="45" applyNumberFormat="1" applyFont="1" applyProtection="1">
      <alignment horizontal="center" vertical="top" wrapText="1" shrinkToFit="1"/>
      <protection/>
    </xf>
    <xf numFmtId="0" fontId="40" fillId="0" borderId="19" xfId="45" applyNumberFormat="1" applyFont="1" applyBorder="1" applyProtection="1">
      <alignment horizontal="center" vertical="top" wrapText="1" shrinkToFit="1"/>
      <protection/>
    </xf>
    <xf numFmtId="49" fontId="59" fillId="0" borderId="4" xfId="45" applyNumberFormat="1" applyFont="1" applyProtection="1">
      <alignment horizontal="center" vertical="top" wrapText="1" shrinkToFit="1"/>
      <protection/>
    </xf>
    <xf numFmtId="49" fontId="59" fillId="0" borderId="19" xfId="45" applyNumberFormat="1" applyFont="1" applyBorder="1" applyProtection="1">
      <alignment horizontal="center" vertical="top" wrapText="1" shrinkToFit="1"/>
      <protection/>
    </xf>
    <xf numFmtId="0" fontId="35" fillId="13" borderId="4" xfId="45" applyNumberFormat="1" applyFill="1" applyProtection="1">
      <alignment horizontal="center" vertical="top" wrapText="1" shrinkToFit="1"/>
      <protection/>
    </xf>
    <xf numFmtId="0" fontId="40" fillId="13" borderId="19" xfId="45" applyNumberFormat="1" applyFont="1" applyFill="1" applyBorder="1" applyProtection="1">
      <alignment horizontal="center" vertical="top" wrapText="1" shrinkToFit="1"/>
      <protection/>
    </xf>
    <xf numFmtId="0" fontId="40" fillId="13" borderId="4" xfId="45" applyNumberFormat="1" applyFont="1" applyFill="1" applyProtection="1">
      <alignment horizontal="center" vertical="top" wrapText="1" shrinkToFit="1"/>
      <protection/>
    </xf>
    <xf numFmtId="0" fontId="58" fillId="13" borderId="4" xfId="45" applyNumberFormat="1" applyFont="1" applyFill="1" applyProtection="1">
      <alignment horizontal="center" vertical="top" wrapText="1" shrinkToFit="1"/>
      <protection/>
    </xf>
    <xf numFmtId="0" fontId="40" fillId="13" borderId="20" xfId="45" applyNumberFormat="1" applyFont="1" applyFill="1" applyBorder="1" applyProtection="1">
      <alignment horizontal="center" vertical="top" wrapText="1" shrinkToFit="1"/>
      <protection/>
    </xf>
    <xf numFmtId="0" fontId="58" fillId="13" borderId="21" xfId="45" applyNumberFormat="1" applyFont="1" applyFill="1" applyBorder="1" applyProtection="1">
      <alignment horizontal="center" vertical="top" wrapText="1" shrinkToFit="1"/>
      <protection/>
    </xf>
    <xf numFmtId="49" fontId="59" fillId="13" borderId="4" xfId="45" applyNumberFormat="1" applyFont="1" applyFill="1" applyProtection="1">
      <alignment horizontal="center" vertical="top" wrapText="1" shrinkToFit="1"/>
      <protection/>
    </xf>
    <xf numFmtId="49" fontId="59" fillId="13" borderId="21" xfId="45" applyNumberFormat="1" applyFont="1" applyFill="1" applyBorder="1" applyProtection="1">
      <alignment horizontal="center" vertical="top" wrapText="1" shrinkToFit="1"/>
      <protection/>
    </xf>
    <xf numFmtId="0" fontId="59" fillId="13" borderId="4" xfId="45" applyNumberFormat="1" applyFont="1" applyFill="1" applyProtection="1">
      <alignment horizontal="center" vertical="top" wrapText="1" shrinkToFit="1"/>
      <protection/>
    </xf>
    <xf numFmtId="0" fontId="59" fillId="13" borderId="22" xfId="45" applyNumberFormat="1" applyFont="1" applyFill="1" applyBorder="1" applyProtection="1">
      <alignment horizontal="center" vertical="top" wrapText="1" shrinkToFit="1"/>
      <protection/>
    </xf>
    <xf numFmtId="0" fontId="59" fillId="35" borderId="22" xfId="45" applyNumberFormat="1" applyFont="1" applyFill="1" applyBorder="1" applyProtection="1">
      <alignment horizontal="center" vertical="top" wrapText="1" shrinkToFit="1"/>
      <protection/>
    </xf>
    <xf numFmtId="14" fontId="59" fillId="0" borderId="18" xfId="55" applyNumberFormat="1" applyFont="1" applyBorder="1" applyProtection="1">
      <alignment horizontal="center" vertical="top" shrinkToFit="1"/>
      <protection/>
    </xf>
    <xf numFmtId="14" fontId="59" fillId="13" borderId="18" xfId="55" applyNumberFormat="1" applyFont="1" applyFill="1" applyBorder="1" applyProtection="1">
      <alignment horizontal="center" vertical="top" shrinkToFit="1"/>
      <protection/>
    </xf>
    <xf numFmtId="14" fontId="59" fillId="13" borderId="23" xfId="55" applyNumberFormat="1" applyFont="1" applyFill="1" applyBorder="1" applyProtection="1">
      <alignment horizontal="center" vertical="top" shrinkToFit="1"/>
      <protection/>
    </xf>
    <xf numFmtId="14" fontId="59" fillId="0" borderId="19" xfId="55" applyNumberFormat="1" applyFont="1" applyBorder="1" applyProtection="1">
      <alignment horizontal="center" vertical="top" shrinkToFit="1"/>
      <protection/>
    </xf>
    <xf numFmtId="3" fontId="59" fillId="0" borderId="4" xfId="46" applyNumberFormat="1" applyFont="1" applyProtection="1">
      <alignment horizontal="right" vertical="top" shrinkToFit="1"/>
      <protection/>
    </xf>
    <xf numFmtId="3" fontId="59" fillId="13" borderId="4" xfId="46" applyNumberFormat="1" applyFont="1" applyFill="1" applyProtection="1">
      <alignment horizontal="right" vertical="top" shrinkToFit="1"/>
      <protection/>
    </xf>
    <xf numFmtId="3" fontId="59" fillId="13" borderId="21" xfId="46" applyNumberFormat="1" applyFont="1" applyFill="1" applyBorder="1" applyProtection="1">
      <alignment horizontal="right" vertical="top" shrinkToFit="1"/>
      <protection/>
    </xf>
    <xf numFmtId="3" fontId="59" fillId="0" borderId="19" xfId="46" applyNumberFormat="1" applyFont="1" applyBorder="1" applyProtection="1">
      <alignment horizontal="right" vertical="top" shrinkToFit="1"/>
      <protection/>
    </xf>
    <xf numFmtId="0" fontId="60" fillId="0" borderId="2" xfId="54" applyNumberFormat="1" applyFont="1" applyAlignment="1" applyProtection="1">
      <alignment horizontal="center" vertical="center" wrapText="1"/>
      <protection/>
    </xf>
    <xf numFmtId="0" fontId="60" fillId="0" borderId="2" xfId="54" applyNumberFormat="1" applyFont="1" applyProtection="1">
      <alignment horizontal="center" vertical="center"/>
      <protection/>
    </xf>
    <xf numFmtId="0" fontId="60" fillId="0" borderId="24" xfId="41" applyFont="1" applyBorder="1">
      <alignment horizontal="center" vertical="center" wrapText="1"/>
      <protection/>
    </xf>
    <xf numFmtId="0" fontId="60" fillId="0" borderId="24" xfId="41" applyFont="1" applyBorder="1" applyAlignment="1">
      <alignment horizontal="center" vertical="center" wrapText="1"/>
      <protection/>
    </xf>
    <xf numFmtId="0" fontId="59" fillId="0" borderId="2" xfId="42" applyNumberFormat="1" applyFont="1" applyProtection="1">
      <alignment horizontal="center" vertical="center" shrinkToFit="1"/>
      <protection/>
    </xf>
    <xf numFmtId="0" fontId="59" fillId="0" borderId="25" xfId="42" applyNumberFormat="1" applyFont="1" applyBorder="1" applyProtection="1">
      <alignment horizontal="center" vertical="center" shrinkToFit="1"/>
      <protection/>
    </xf>
    <xf numFmtId="0" fontId="31" fillId="0" borderId="26" xfId="0" applyFont="1" applyBorder="1" applyAlignment="1" applyProtection="1">
      <alignment horizontal="center"/>
      <protection locked="0"/>
    </xf>
    <xf numFmtId="0" fontId="35" fillId="13" borderId="18" xfId="45" applyNumberFormat="1" applyFill="1" applyBorder="1" applyProtection="1">
      <alignment horizontal="center" vertical="top" wrapText="1" shrinkToFit="1"/>
      <protection/>
    </xf>
    <xf numFmtId="0" fontId="35" fillId="13" borderId="23" xfId="45" applyNumberFormat="1" applyFill="1" applyBorder="1" applyProtection="1">
      <alignment horizontal="center" vertical="top" wrapText="1" shrinkToFit="1"/>
      <protection/>
    </xf>
    <xf numFmtId="0" fontId="35" fillId="0" borderId="27" xfId="45" applyNumberFormat="1" applyBorder="1" applyProtection="1">
      <alignment horizontal="center" vertical="top" wrapText="1" shrinkToFit="1"/>
      <protection/>
    </xf>
    <xf numFmtId="0" fontId="35" fillId="0" borderId="0" xfId="51" applyNumberFormat="1" applyBorder="1" applyProtection="1">
      <alignment/>
      <protection/>
    </xf>
    <xf numFmtId="0" fontId="35" fillId="13" borderId="28" xfId="45" applyNumberFormat="1" applyFill="1" applyBorder="1" applyProtection="1">
      <alignment horizontal="center" vertical="top" wrapText="1" shrinkToFit="1"/>
      <protection/>
    </xf>
    <xf numFmtId="0" fontId="35" fillId="13" borderId="29" xfId="45" applyNumberFormat="1" applyFill="1" applyBorder="1" applyProtection="1">
      <alignment horizontal="center" vertical="top" wrapText="1" shrinkToFit="1"/>
      <protection/>
    </xf>
    <xf numFmtId="0" fontId="35" fillId="0" borderId="30" xfId="45" applyNumberFormat="1" applyBorder="1" applyProtection="1">
      <alignment horizontal="center" vertical="top" wrapText="1" shrinkToFit="1"/>
      <protection/>
    </xf>
    <xf numFmtId="0" fontId="35" fillId="0" borderId="0" xfId="51" applyNumberFormat="1" applyBorder="1" applyAlignment="1" applyProtection="1">
      <alignment horizontal="center"/>
      <protection/>
    </xf>
    <xf numFmtId="14" fontId="59" fillId="13" borderId="4" xfId="55" applyNumberFormat="1" applyFont="1" applyFill="1" applyProtection="1">
      <alignment horizontal="center" vertical="top" shrinkToFit="1"/>
      <protection/>
    </xf>
    <xf numFmtId="0" fontId="40" fillId="13" borderId="21" xfId="45" applyNumberFormat="1" applyFont="1" applyFill="1" applyBorder="1" applyProtection="1">
      <alignment horizontal="center" vertical="top" wrapText="1" shrinkToFit="1"/>
      <protection/>
    </xf>
    <xf numFmtId="0" fontId="59" fillId="13" borderId="4" xfId="55" applyNumberFormat="1" applyFont="1" applyFill="1" applyProtection="1">
      <alignment horizontal="center" vertical="top" shrinkToFit="1"/>
      <protection/>
    </xf>
    <xf numFmtId="0" fontId="59" fillId="13" borderId="31" xfId="45" applyNumberFormat="1" applyFont="1" applyFill="1" applyBorder="1" applyProtection="1">
      <alignment horizontal="center" vertical="top" wrapText="1" shrinkToFit="1"/>
      <protection/>
    </xf>
    <xf numFmtId="4" fontId="59" fillId="13" borderId="32" xfId="46" applyFont="1" applyFill="1" applyBorder="1" applyAlignment="1" applyProtection="1">
      <alignment horizontal="center" vertical="top" shrinkToFit="1"/>
      <protection/>
    </xf>
    <xf numFmtId="4" fontId="59" fillId="13" borderId="33" xfId="46" applyFont="1" applyFill="1" applyBorder="1" applyAlignment="1" applyProtection="1">
      <alignment horizontal="center" vertical="top" shrinkToFit="1"/>
      <protection/>
    </xf>
    <xf numFmtId="4" fontId="59" fillId="13" borderId="34" xfId="48" applyNumberFormat="1" applyFont="1" applyFill="1" applyBorder="1" applyAlignment="1" applyProtection="1">
      <alignment horizontal="center" vertical="top" shrinkToFit="1"/>
      <protection/>
    </xf>
    <xf numFmtId="4" fontId="59" fillId="13" borderId="35" xfId="48" applyNumberFormat="1" applyFont="1" applyFill="1" applyBorder="1" applyAlignment="1" applyProtection="1">
      <alignment horizontal="center" vertical="top" shrinkToFit="1"/>
      <protection/>
    </xf>
    <xf numFmtId="4" fontId="59" fillId="13" borderId="35" xfId="46" applyFont="1" applyFill="1" applyBorder="1" applyAlignment="1" applyProtection="1">
      <alignment horizontal="center" vertical="top" shrinkToFit="1"/>
      <protection/>
    </xf>
    <xf numFmtId="4" fontId="59" fillId="0" borderId="32" xfId="46" applyFont="1" applyBorder="1" applyAlignment="1" applyProtection="1">
      <alignment horizontal="center" vertical="top" shrinkToFit="1"/>
      <protection/>
    </xf>
    <xf numFmtId="4" fontId="59" fillId="13" borderId="34" xfId="46" applyFont="1" applyFill="1" applyBorder="1" applyAlignment="1" applyProtection="1">
      <alignment horizontal="center" vertical="center" wrapText="1" shrinkToFit="1"/>
      <protection/>
    </xf>
    <xf numFmtId="4" fontId="59" fillId="13" borderId="35" xfId="46" applyFont="1" applyFill="1" applyBorder="1" applyAlignment="1" applyProtection="1">
      <alignment horizontal="center" vertical="center" wrapText="1" shrinkToFit="1"/>
      <protection/>
    </xf>
    <xf numFmtId="3" fontId="59" fillId="13" borderId="35" xfId="46" applyNumberFormat="1" applyFont="1" applyFill="1" applyBorder="1" applyAlignment="1" applyProtection="1">
      <alignment horizontal="center" vertical="center" wrapText="1" shrinkToFit="1"/>
      <protection/>
    </xf>
    <xf numFmtId="4" fontId="59" fillId="13" borderId="36" xfId="46" applyFont="1" applyFill="1" applyBorder="1" applyAlignment="1" applyProtection="1">
      <alignment horizontal="center" vertical="center" wrapText="1" shrinkToFit="1"/>
      <protection/>
    </xf>
    <xf numFmtId="4" fontId="59" fillId="0" borderId="32" xfId="46" applyFont="1" applyBorder="1" applyAlignment="1" applyProtection="1">
      <alignment horizontal="center" vertical="center" wrapText="1" shrinkToFit="1"/>
      <protection/>
    </xf>
    <xf numFmtId="14" fontId="59" fillId="0" borderId="19" xfId="55" applyNumberFormat="1" applyFont="1" applyBorder="1" applyAlignment="1" applyProtection="1">
      <alignment horizontal="center" vertical="top" wrapText="1" shrinkToFit="1"/>
      <protection/>
    </xf>
    <xf numFmtId="3" fontId="0" fillId="0" borderId="0" xfId="0" applyNumberFormat="1" applyAlignment="1">
      <alignment/>
    </xf>
    <xf numFmtId="3" fontId="59" fillId="0" borderId="0" xfId="46" applyNumberFormat="1" applyFont="1" applyBorder="1" applyAlignment="1" applyProtection="1">
      <alignment horizontal="center" vertical="center" wrapText="1" shrinkToFit="1"/>
      <protection/>
    </xf>
    <xf numFmtId="0" fontId="35" fillId="0" borderId="0" xfId="45" applyNumberFormat="1" applyBorder="1" applyProtection="1">
      <alignment horizontal="center" vertical="top" wrapText="1" shrinkToFit="1"/>
      <protection/>
    </xf>
    <xf numFmtId="0" fontId="59" fillId="0" borderId="0" xfId="45" applyNumberFormat="1" applyFont="1" applyBorder="1" applyProtection="1">
      <alignment horizontal="center" vertical="top" wrapText="1" shrinkToFit="1"/>
      <protection/>
    </xf>
    <xf numFmtId="4" fontId="59" fillId="0" borderId="0" xfId="46" applyFont="1" applyFill="1" applyBorder="1" applyAlignment="1" applyProtection="1">
      <alignment horizontal="center" vertical="top" shrinkToFit="1"/>
      <protection/>
    </xf>
    <xf numFmtId="3" fontId="31" fillId="0" borderId="0" xfId="0" applyNumberFormat="1" applyFont="1" applyBorder="1" applyAlignment="1" applyProtection="1">
      <alignment horizontal="center" vertical="top"/>
      <protection locked="0"/>
    </xf>
    <xf numFmtId="4" fontId="0" fillId="0" borderId="0" xfId="0" applyNumberFormat="1" applyAlignment="1">
      <alignment/>
    </xf>
    <xf numFmtId="49" fontId="59" fillId="0" borderId="0" xfId="45" applyNumberFormat="1" applyFont="1" applyBorder="1" applyProtection="1">
      <alignment horizontal="center" vertical="top" wrapText="1" shrinkToFit="1"/>
      <protection/>
    </xf>
    <xf numFmtId="14" fontId="59" fillId="0" borderId="0" xfId="55" applyNumberFormat="1" applyFont="1" applyBorder="1" applyProtection="1">
      <alignment horizontal="center" vertical="top" shrinkToFit="1"/>
      <protection/>
    </xf>
    <xf numFmtId="0" fontId="40" fillId="0" borderId="0" xfId="45" applyNumberFormat="1" applyFont="1" applyBorder="1" applyProtection="1">
      <alignment horizontal="center" vertical="top" wrapText="1" shrinkToFit="1"/>
      <protection/>
    </xf>
    <xf numFmtId="0" fontId="58" fillId="0" borderId="0" xfId="45" applyNumberFormat="1" applyFont="1" applyBorder="1" applyProtection="1">
      <alignment horizontal="center" vertical="top" wrapText="1" shrinkToFit="1"/>
      <protection/>
    </xf>
    <xf numFmtId="3" fontId="59" fillId="0" borderId="0" xfId="46" applyNumberFormat="1" applyFont="1" applyBorder="1" applyProtection="1">
      <alignment horizontal="right" vertical="top" shrinkToFit="1"/>
      <protection/>
    </xf>
    <xf numFmtId="0" fontId="40" fillId="0" borderId="37" xfId="45" applyNumberFormat="1" applyFont="1" applyBorder="1" applyProtection="1">
      <alignment horizontal="center" vertical="top" wrapText="1" shrinkToFit="1"/>
      <protection/>
    </xf>
    <xf numFmtId="0" fontId="0" fillId="0" borderId="0" xfId="0" applyAlignment="1">
      <alignment vertical="center" wrapText="1"/>
    </xf>
    <xf numFmtId="3" fontId="59" fillId="0" borderId="19" xfId="46" applyNumberFormat="1" applyFont="1" applyBorder="1" applyAlignment="1" applyProtection="1">
      <alignment horizontal="right" vertical="top" wrapText="1" shrinkToFit="1"/>
      <protection/>
    </xf>
    <xf numFmtId="0" fontId="59" fillId="36" borderId="22" xfId="45" applyNumberFormat="1" applyFont="1" applyFill="1" applyBorder="1" applyProtection="1">
      <alignment horizontal="center" vertical="top" wrapText="1" shrinkToFit="1"/>
      <protection/>
    </xf>
    <xf numFmtId="3" fontId="59" fillId="0" borderId="19" xfId="46" applyNumberFormat="1" applyFont="1" applyBorder="1" applyAlignment="1" applyProtection="1">
      <alignment horizontal="center" vertical="center" wrapText="1" shrinkToFit="1"/>
      <protection/>
    </xf>
    <xf numFmtId="0" fontId="59" fillId="36" borderId="38" xfId="45" applyNumberFormat="1" applyFont="1" applyFill="1" applyBorder="1" applyProtection="1">
      <alignment horizontal="center" vertical="top" wrapText="1" shrinkToFit="1"/>
      <protection/>
    </xf>
    <xf numFmtId="0" fontId="31" fillId="0" borderId="19" xfId="0" applyFont="1" applyBorder="1" applyAlignment="1">
      <alignment vertical="center" wrapText="1"/>
    </xf>
    <xf numFmtId="0" fontId="59" fillId="13" borderId="19" xfId="45" applyNumberFormat="1" applyFont="1" applyFill="1" applyBorder="1" applyProtection="1">
      <alignment horizontal="center" vertical="top" wrapText="1" shrinkToFit="1"/>
      <protection/>
    </xf>
    <xf numFmtId="49" fontId="59" fillId="13" borderId="19" xfId="45" applyNumberFormat="1" applyFont="1" applyFill="1" applyBorder="1" applyProtection="1">
      <alignment horizontal="center" vertical="top" wrapText="1" shrinkToFit="1"/>
      <protection/>
    </xf>
    <xf numFmtId="14" fontId="59" fillId="13" borderId="19" xfId="55" applyNumberFormat="1" applyFont="1" applyFill="1" applyBorder="1" applyProtection="1">
      <alignment horizontal="center" vertical="top" shrinkToFit="1"/>
      <protection/>
    </xf>
    <xf numFmtId="0" fontId="58" fillId="13" borderId="19" xfId="45" applyNumberFormat="1" applyFont="1" applyFill="1" applyBorder="1" applyProtection="1">
      <alignment horizontal="center" vertical="top" wrapText="1" shrinkToFit="1"/>
      <protection/>
    </xf>
    <xf numFmtId="3" fontId="59" fillId="13" borderId="19" xfId="46" applyNumberFormat="1" applyFont="1" applyFill="1" applyBorder="1" applyProtection="1">
      <alignment horizontal="right" vertical="top" shrinkToFit="1"/>
      <protection/>
    </xf>
    <xf numFmtId="0" fontId="35" fillId="13" borderId="27" xfId="45" applyNumberFormat="1" applyFill="1" applyBorder="1" applyProtection="1">
      <alignment horizontal="center" vertical="top" wrapText="1" shrinkToFit="1"/>
      <protection/>
    </xf>
    <xf numFmtId="4" fontId="59" fillId="13" borderId="32" xfId="46" applyFont="1" applyFill="1" applyBorder="1" applyAlignment="1" applyProtection="1">
      <alignment horizontal="center" vertical="center" wrapText="1" shrinkToFit="1"/>
      <protection/>
    </xf>
    <xf numFmtId="0" fontId="35" fillId="13" borderId="30" xfId="45" applyNumberFormat="1" applyFill="1" applyBorder="1" applyProtection="1">
      <alignment horizontal="center" vertical="top" wrapText="1" shrinkToFit="1"/>
      <protection/>
    </xf>
    <xf numFmtId="0" fontId="59" fillId="13" borderId="38" xfId="45" applyNumberFormat="1" applyFont="1" applyFill="1" applyBorder="1" applyProtection="1">
      <alignment horizontal="center" vertical="top" wrapText="1" shrinkToFit="1"/>
      <protection/>
    </xf>
    <xf numFmtId="4" fontId="59" fillId="13" borderId="36" xfId="46" applyFont="1" applyFill="1" applyBorder="1" applyAlignment="1" applyProtection="1">
      <alignment horizontal="center" vertical="top" shrinkToFit="1"/>
      <protection/>
    </xf>
    <xf numFmtId="0" fontId="59" fillId="13" borderId="39" xfId="45" applyNumberFormat="1" applyFont="1" applyFill="1" applyBorder="1" applyProtection="1">
      <alignment horizontal="center" vertical="top" wrapText="1" shrinkToFit="1"/>
      <protection/>
    </xf>
    <xf numFmtId="0" fontId="59" fillId="13" borderId="40" xfId="45" applyNumberFormat="1" applyFont="1" applyFill="1" applyBorder="1" applyProtection="1">
      <alignment horizontal="center" vertical="top" wrapText="1" shrinkToFit="1"/>
      <protection/>
    </xf>
    <xf numFmtId="4" fontId="59" fillId="13" borderId="40" xfId="46" applyFont="1" applyFill="1" applyBorder="1" applyAlignment="1" applyProtection="1">
      <alignment horizontal="center" vertical="top" shrinkToFit="1"/>
      <protection/>
    </xf>
    <xf numFmtId="0" fontId="59" fillId="13" borderId="41" xfId="45" applyNumberFormat="1" applyFont="1" applyFill="1" applyBorder="1" applyProtection="1">
      <alignment horizontal="center" vertical="top" wrapText="1" shrinkToFit="1"/>
      <protection/>
    </xf>
    <xf numFmtId="0" fontId="59" fillId="13" borderId="42" xfId="45" applyNumberFormat="1" applyFont="1" applyFill="1" applyBorder="1" applyProtection="1">
      <alignment horizontal="center" vertical="top" wrapText="1" shrinkToFit="1"/>
      <protection/>
    </xf>
    <xf numFmtId="0" fontId="59" fillId="0" borderId="42" xfId="45" applyNumberFormat="1" applyFont="1" applyBorder="1" applyProtection="1">
      <alignment horizontal="center" vertical="top" wrapText="1" shrinkToFit="1"/>
      <protection/>
    </xf>
    <xf numFmtId="3" fontId="59" fillId="13" borderId="43" xfId="46" applyNumberFormat="1" applyFont="1" applyFill="1" applyBorder="1" applyAlignment="1" applyProtection="1">
      <alignment horizontal="center" vertical="center" wrapText="1" shrinkToFit="1"/>
      <protection/>
    </xf>
    <xf numFmtId="3" fontId="59" fillId="13" borderId="30" xfId="46" applyNumberFormat="1" applyFont="1" applyFill="1" applyBorder="1" applyAlignment="1" applyProtection="1">
      <alignment horizontal="center" vertical="center" wrapText="1" shrinkToFit="1"/>
      <protection/>
    </xf>
    <xf numFmtId="4" fontId="35" fillId="13" borderId="30" xfId="46" applyFill="1" applyBorder="1" applyProtection="1">
      <alignment horizontal="right" vertical="top" shrinkToFit="1"/>
      <protection/>
    </xf>
    <xf numFmtId="4" fontId="35" fillId="0" borderId="30" xfId="46" applyBorder="1" applyProtection="1">
      <alignment horizontal="right" vertical="top" shrinkToFit="1"/>
      <protection/>
    </xf>
    <xf numFmtId="4" fontId="59" fillId="0" borderId="42" xfId="46" applyFont="1" applyBorder="1" applyAlignment="1" applyProtection="1">
      <alignment horizontal="center" vertical="center" wrapText="1" shrinkToFit="1"/>
      <protection/>
    </xf>
    <xf numFmtId="49" fontId="31" fillId="13" borderId="44" xfId="0" applyNumberFormat="1" applyFont="1" applyFill="1" applyBorder="1" applyAlignment="1" applyProtection="1">
      <alignment horizontal="center" vertical="top"/>
      <protection locked="0"/>
    </xf>
    <xf numFmtId="49" fontId="31" fillId="13" borderId="45" xfId="0" applyNumberFormat="1" applyFont="1" applyFill="1" applyBorder="1" applyAlignment="1" applyProtection="1">
      <alignment horizontal="center" vertical="top"/>
      <protection locked="0"/>
    </xf>
    <xf numFmtId="4" fontId="31" fillId="13" borderId="32" xfId="0" applyNumberFormat="1" applyFont="1" applyFill="1" applyBorder="1" applyAlignment="1" applyProtection="1">
      <alignment horizontal="center" vertical="top"/>
      <protection locked="0"/>
    </xf>
    <xf numFmtId="49" fontId="31" fillId="13" borderId="32" xfId="0" applyNumberFormat="1" applyFont="1" applyFill="1" applyBorder="1" applyAlignment="1" applyProtection="1">
      <alignment horizontal="center" vertical="top"/>
      <protection locked="0"/>
    </xf>
    <xf numFmtId="3" fontId="31" fillId="13" borderId="33" xfId="0" applyNumberFormat="1" applyFont="1" applyFill="1" applyBorder="1" applyAlignment="1" applyProtection="1">
      <alignment horizontal="center" vertical="top"/>
      <protection locked="0"/>
    </xf>
    <xf numFmtId="4" fontId="31" fillId="13" borderId="33" xfId="0" applyNumberFormat="1" applyFont="1" applyFill="1" applyBorder="1" applyAlignment="1" applyProtection="1">
      <alignment horizontal="center" vertical="top"/>
      <protection locked="0"/>
    </xf>
    <xf numFmtId="3" fontId="31" fillId="13" borderId="32" xfId="0" applyNumberFormat="1" applyFont="1" applyFill="1" applyBorder="1" applyAlignment="1" applyProtection="1">
      <alignment horizontal="center" vertical="top"/>
      <protection locked="0"/>
    </xf>
    <xf numFmtId="3" fontId="31" fillId="13" borderId="32" xfId="0" applyNumberFormat="1" applyFont="1" applyFill="1" applyBorder="1" applyAlignment="1" applyProtection="1">
      <alignment horizontal="left" vertical="top" indent="3"/>
      <protection locked="0"/>
    </xf>
    <xf numFmtId="3" fontId="31" fillId="0" borderId="32" xfId="0" applyNumberFormat="1" applyFont="1" applyBorder="1" applyAlignment="1" applyProtection="1">
      <alignment horizontal="center" vertical="top"/>
      <protection locked="0"/>
    </xf>
    <xf numFmtId="3" fontId="31" fillId="0" borderId="46" xfId="0" applyNumberFormat="1" applyFont="1" applyBorder="1" applyAlignment="1" applyProtection="1">
      <alignment horizontal="center" vertical="top"/>
      <protection locked="0"/>
    </xf>
    <xf numFmtId="0" fontId="59" fillId="0" borderId="30" xfId="45" applyNumberFormat="1" applyFont="1" applyBorder="1" applyProtection="1">
      <alignment horizontal="center" vertical="top" wrapText="1" shrinkToFit="1"/>
      <protection/>
    </xf>
    <xf numFmtId="0" fontId="59" fillId="13" borderId="47" xfId="45" applyNumberFormat="1" applyFont="1" applyFill="1" applyBorder="1" applyProtection="1">
      <alignment horizontal="center" vertical="top" wrapText="1" shrinkToFit="1"/>
      <protection/>
    </xf>
    <xf numFmtId="0" fontId="59" fillId="13" borderId="48" xfId="45" applyNumberFormat="1" applyFont="1" applyFill="1" applyBorder="1" applyProtection="1">
      <alignment horizontal="center" vertical="top" wrapText="1" shrinkToFit="1"/>
      <protection/>
    </xf>
    <xf numFmtId="4" fontId="59" fillId="13" borderId="48" xfId="46" applyFont="1" applyFill="1" applyBorder="1" applyAlignment="1" applyProtection="1">
      <alignment horizontal="right" vertical="top" indent="1" shrinkToFit="1"/>
      <protection/>
    </xf>
    <xf numFmtId="0" fontId="59" fillId="13" borderId="49" xfId="45" applyNumberFormat="1" applyFont="1" applyFill="1" applyBorder="1" applyProtection="1">
      <alignment horizontal="center" vertical="top" wrapText="1" shrinkToFit="1"/>
      <protection/>
    </xf>
    <xf numFmtId="0" fontId="59" fillId="13" borderId="30" xfId="45" applyNumberFormat="1" applyFont="1" applyFill="1" applyBorder="1" applyProtection="1">
      <alignment horizontal="center" vertical="top" wrapText="1" shrinkToFit="1"/>
      <protection/>
    </xf>
    <xf numFmtId="0" fontId="59" fillId="0" borderId="50" xfId="45" applyNumberFormat="1" applyFont="1" applyBorder="1" applyProtection="1">
      <alignment horizontal="center" vertical="top" wrapText="1" shrinkToFit="1"/>
      <protection/>
    </xf>
    <xf numFmtId="0" fontId="35" fillId="0" borderId="23" xfId="45" applyNumberFormat="1" applyBorder="1" applyProtection="1">
      <alignment horizontal="center" vertical="top" wrapText="1" shrinkToFit="1"/>
      <protection/>
    </xf>
    <xf numFmtId="0" fontId="59" fillId="0" borderId="20" xfId="45" applyNumberFormat="1" applyFont="1" applyBorder="1" applyProtection="1">
      <alignment horizontal="center" vertical="top" wrapText="1" shrinkToFit="1"/>
      <protection/>
    </xf>
    <xf numFmtId="49" fontId="59" fillId="0" borderId="20" xfId="45" applyNumberFormat="1" applyFont="1" applyBorder="1" applyProtection="1">
      <alignment horizontal="center" vertical="top" wrapText="1" shrinkToFit="1"/>
      <protection/>
    </xf>
    <xf numFmtId="14" fontId="59" fillId="0" borderId="20" xfId="55" applyNumberFormat="1" applyFont="1" applyBorder="1" applyProtection="1">
      <alignment horizontal="center" vertical="top" shrinkToFit="1"/>
      <protection/>
    </xf>
    <xf numFmtId="0" fontId="40" fillId="0" borderId="20" xfId="45" applyNumberFormat="1" applyFont="1" applyBorder="1" applyProtection="1">
      <alignment horizontal="center" vertical="top" wrapText="1" shrinkToFit="1"/>
      <protection/>
    </xf>
    <xf numFmtId="0" fontId="40" fillId="0" borderId="21" xfId="45" applyNumberFormat="1" applyFont="1" applyBorder="1" applyProtection="1">
      <alignment horizontal="center" vertical="top" wrapText="1" shrinkToFit="1"/>
      <protection/>
    </xf>
    <xf numFmtId="0" fontId="58" fillId="0" borderId="20" xfId="45" applyNumberFormat="1" applyFont="1" applyBorder="1" applyProtection="1">
      <alignment horizontal="center" vertical="top" wrapText="1" shrinkToFit="1"/>
      <protection/>
    </xf>
    <xf numFmtId="3" fontId="59" fillId="0" borderId="20" xfId="46" applyNumberFormat="1" applyFont="1" applyBorder="1" applyProtection="1">
      <alignment horizontal="right" vertical="top" shrinkToFit="1"/>
      <protection/>
    </xf>
    <xf numFmtId="173" fontId="35" fillId="0" borderId="51" xfId="45" applyNumberFormat="1" applyBorder="1" applyProtection="1">
      <alignment horizontal="center" vertical="top" wrapText="1" shrinkToFit="1"/>
      <protection/>
    </xf>
    <xf numFmtId="4" fontId="35" fillId="0" borderId="50" xfId="46" applyBorder="1" applyProtection="1">
      <alignment horizontal="right" vertical="top" shrinkToFit="1"/>
      <protection/>
    </xf>
    <xf numFmtId="4" fontId="59" fillId="0" borderId="52" xfId="46" applyFont="1" applyBorder="1" applyAlignment="1" applyProtection="1">
      <alignment horizontal="center" vertical="center" wrapText="1" shrinkToFit="1"/>
      <protection/>
    </xf>
    <xf numFmtId="0" fontId="35" fillId="0" borderId="50" xfId="45" applyNumberFormat="1" applyBorder="1" applyProtection="1">
      <alignment horizontal="center" vertical="top" wrapText="1" shrinkToFit="1"/>
      <protection/>
    </xf>
    <xf numFmtId="0" fontId="59" fillId="0" borderId="52" xfId="45" applyNumberFormat="1" applyFont="1" applyBorder="1" applyProtection="1">
      <alignment horizontal="center" vertical="top" wrapText="1" shrinkToFit="1"/>
      <protection/>
    </xf>
    <xf numFmtId="4" fontId="59" fillId="0" borderId="33" xfId="46" applyFont="1" applyBorder="1" applyAlignment="1" applyProtection="1">
      <alignment horizontal="center" vertical="top" shrinkToFit="1"/>
      <protection/>
    </xf>
    <xf numFmtId="3" fontId="31" fillId="0" borderId="53" xfId="0" applyNumberFormat="1" applyFont="1" applyBorder="1" applyAlignment="1" applyProtection="1">
      <alignment horizontal="center" vertical="top"/>
      <protection locked="0"/>
    </xf>
    <xf numFmtId="0" fontId="39" fillId="0" borderId="54" xfId="48" applyNumberFormat="1" applyBorder="1" applyAlignment="1" applyProtection="1">
      <alignment horizontal="center" vertical="center" shrinkToFit="1"/>
      <protection/>
    </xf>
    <xf numFmtId="0" fontId="35" fillId="0" borderId="55" xfId="49" applyNumberFormat="1" applyBorder="1" applyAlignment="1" applyProtection="1">
      <alignment horizontal="center" vertical="center" shrinkToFit="1"/>
      <protection/>
    </xf>
    <xf numFmtId="3" fontId="59" fillId="0" borderId="55" xfId="49" applyNumberFormat="1" applyFont="1" applyBorder="1" applyAlignment="1" applyProtection="1">
      <alignment horizontal="center" vertical="center" shrinkToFit="1"/>
      <protection/>
    </xf>
    <xf numFmtId="0" fontId="35" fillId="0" borderId="56" xfId="49" applyNumberFormat="1" applyBorder="1" applyAlignment="1" applyProtection="1">
      <alignment horizontal="center" vertical="center" shrinkToFit="1"/>
      <protection/>
    </xf>
    <xf numFmtId="3" fontId="35" fillId="0" borderId="57" xfId="49" applyNumberFormat="1" applyBorder="1" applyAlignment="1" applyProtection="1">
      <alignment horizontal="center" vertical="center" shrinkToFit="1"/>
      <protection/>
    </xf>
    <xf numFmtId="3" fontId="35" fillId="37" borderId="58" xfId="49" applyNumberFormat="1" applyFill="1" applyBorder="1" applyAlignment="1" applyProtection="1">
      <alignment horizontal="center" vertical="center" wrapText="1" shrinkToFit="1"/>
      <protection/>
    </xf>
    <xf numFmtId="3" fontId="35" fillId="0" borderId="54" xfId="49" applyNumberFormat="1" applyBorder="1" applyAlignment="1" applyProtection="1">
      <alignment horizontal="center" vertical="center" shrinkToFit="1"/>
      <protection/>
    </xf>
    <xf numFmtId="3" fontId="35" fillId="37" borderId="59" xfId="49" applyNumberFormat="1" applyFill="1" applyBorder="1" applyAlignment="1" applyProtection="1">
      <alignment horizontal="center" vertical="center" shrinkToFit="1"/>
      <protection/>
    </xf>
    <xf numFmtId="4" fontId="35" fillId="0" borderId="24" xfId="49" applyNumberFormat="1" applyBorder="1" applyAlignment="1" applyProtection="1">
      <alignment horizontal="center" vertical="center" shrinkToFit="1"/>
      <protection/>
    </xf>
    <xf numFmtId="4" fontId="35" fillId="0" borderId="58" xfId="49" applyNumberFormat="1" applyBorder="1" applyAlignment="1" applyProtection="1">
      <alignment horizontal="center" vertical="center" shrinkToFit="1"/>
      <protection/>
    </xf>
    <xf numFmtId="3" fontId="35" fillId="37" borderId="58" xfId="49" applyNumberFormat="1" applyFill="1" applyBorder="1" applyAlignment="1" applyProtection="1">
      <alignment horizontal="center" vertical="center" shrinkToFit="1"/>
      <protection/>
    </xf>
    <xf numFmtId="0" fontId="59" fillId="0" borderId="60" xfId="42" applyNumberFormat="1" applyFont="1" applyBorder="1" applyAlignment="1" applyProtection="1">
      <alignment horizontal="center" vertical="center" shrinkToFit="1"/>
      <protection/>
    </xf>
    <xf numFmtId="0" fontId="59" fillId="0" borderId="0" xfId="42" applyNumberFormat="1" applyFont="1" applyBorder="1" applyAlignment="1" applyProtection="1">
      <alignment horizontal="center" vertical="center" shrinkToFit="1"/>
      <protection/>
    </xf>
    <xf numFmtId="0" fontId="60" fillId="0" borderId="61" xfId="41" applyNumberFormat="1" applyFont="1" applyBorder="1" applyProtection="1">
      <alignment horizontal="center" vertical="center" wrapText="1"/>
      <protection/>
    </xf>
    <xf numFmtId="0" fontId="60" fillId="0" borderId="62" xfId="41" applyFont="1" applyBorder="1">
      <alignment horizontal="center" vertical="center" wrapText="1"/>
      <protection/>
    </xf>
    <xf numFmtId="0" fontId="36" fillId="0" borderId="0" xfId="39" applyNumberFormat="1" applyProtection="1">
      <alignment horizontal="center" vertical="center" wrapText="1"/>
      <protection/>
    </xf>
    <xf numFmtId="0" fontId="36" fillId="0" borderId="0" xfId="39">
      <alignment horizontal="center" vertical="center" wrapText="1"/>
      <protection/>
    </xf>
    <xf numFmtId="0" fontId="37" fillId="0" borderId="1" xfId="40" applyNumberFormat="1" applyProtection="1">
      <alignment horizontal="center" vertical="center" wrapText="1"/>
      <protection/>
    </xf>
    <xf numFmtId="0" fontId="37" fillId="0" borderId="1" xfId="40">
      <alignment horizontal="center" vertical="center" wrapText="1"/>
      <protection/>
    </xf>
    <xf numFmtId="0" fontId="37" fillId="0" borderId="0" xfId="40" applyBorder="1">
      <alignment horizontal="center" vertical="center" wrapText="1"/>
      <protection/>
    </xf>
    <xf numFmtId="0" fontId="60" fillId="0" borderId="2" xfId="41" applyNumberFormat="1" applyFont="1" applyProtection="1">
      <alignment horizontal="center" vertical="center" wrapText="1"/>
      <protection/>
    </xf>
    <xf numFmtId="0" fontId="60" fillId="0" borderId="2" xfId="41" applyFont="1">
      <alignment horizontal="center" vertical="center" wrapText="1"/>
      <protection/>
    </xf>
    <xf numFmtId="0" fontId="60" fillId="0" borderId="63" xfId="41" applyNumberFormat="1" applyFont="1" applyBorder="1" applyProtection="1">
      <alignment horizontal="center" vertical="center" wrapText="1"/>
      <protection/>
    </xf>
    <xf numFmtId="0" fontId="60" fillId="0" borderId="63" xfId="41" applyFont="1" applyBorder="1">
      <alignment horizontal="center" vertical="center" wrapText="1"/>
      <protection/>
    </xf>
    <xf numFmtId="0" fontId="60" fillId="0" borderId="64" xfId="41" applyNumberFormat="1" applyFont="1" applyBorder="1" applyAlignment="1" applyProtection="1">
      <alignment horizontal="center" vertical="center" wrapText="1"/>
      <protection/>
    </xf>
    <xf numFmtId="0" fontId="31" fillId="0" borderId="58" xfId="0" applyFont="1" applyBorder="1" applyAlignment="1">
      <alignment/>
    </xf>
    <xf numFmtId="0" fontId="60" fillId="0" borderId="65" xfId="41" applyFont="1" applyBorder="1">
      <alignment horizontal="center" vertical="center" wrapText="1"/>
      <protection/>
    </xf>
    <xf numFmtId="0" fontId="36" fillId="0" borderId="0" xfId="40" applyNumberFormat="1" applyFont="1" applyBorder="1" applyProtection="1">
      <alignment horizontal="center" vertical="center" wrapText="1"/>
      <protection/>
    </xf>
    <xf numFmtId="0" fontId="36" fillId="0" borderId="0" xfId="40" applyFont="1" applyBorder="1">
      <alignment horizontal="center" vertical="center" wrapText="1"/>
      <protection/>
    </xf>
    <xf numFmtId="0" fontId="60" fillId="0" borderId="66" xfId="41" applyNumberFormat="1" applyFont="1" applyBorder="1" applyAlignment="1" applyProtection="1">
      <alignment horizontal="center" vertical="center" wrapText="1"/>
      <protection/>
    </xf>
    <xf numFmtId="0" fontId="60" fillId="0" borderId="67" xfId="41" applyNumberFormat="1" applyFont="1" applyBorder="1" applyAlignment="1" applyProtection="1">
      <alignment horizontal="center" vertical="center" wrapText="1"/>
      <protection/>
    </xf>
    <xf numFmtId="0" fontId="60" fillId="0" borderId="68" xfId="41" applyNumberFormat="1" applyFont="1" applyBorder="1" applyAlignment="1" applyProtection="1">
      <alignment horizontal="center" vertical="center" wrapText="1"/>
      <protection/>
    </xf>
    <xf numFmtId="0" fontId="59" fillId="0" borderId="69" xfId="42" applyNumberFormat="1" applyFont="1" applyBorder="1" applyAlignment="1" applyProtection="1">
      <alignment horizontal="center" vertical="center" shrinkToFit="1"/>
      <protection/>
    </xf>
    <xf numFmtId="0" fontId="59" fillId="0" borderId="58" xfId="42" applyNumberFormat="1" applyFont="1" applyBorder="1" applyAlignment="1" applyProtection="1">
      <alignment horizontal="center" vertical="center" shrinkToFit="1"/>
      <protection/>
    </xf>
    <xf numFmtId="0" fontId="59" fillId="0" borderId="70" xfId="42" applyNumberFormat="1" applyFont="1" applyBorder="1" applyAlignment="1" applyProtection="1">
      <alignment horizontal="center" vertical="center" shrinkToFit="1"/>
      <protection/>
    </xf>
    <xf numFmtId="0" fontId="31" fillId="0" borderId="71" xfId="0" applyFont="1" applyBorder="1" applyAlignment="1">
      <alignment/>
    </xf>
    <xf numFmtId="0" fontId="60" fillId="0" borderId="65" xfId="41" applyNumberFormat="1" applyFont="1" applyBorder="1" applyProtection="1">
      <alignment horizontal="center" vertical="center" wrapText="1"/>
      <protection/>
    </xf>
    <xf numFmtId="0" fontId="59" fillId="0" borderId="2" xfId="42" applyNumberFormat="1" applyFont="1" applyProtection="1">
      <alignment horizontal="center" vertical="center" shrinkToFit="1"/>
      <protection/>
    </xf>
    <xf numFmtId="0" fontId="59" fillId="0" borderId="2" xfId="42" applyFont="1">
      <alignment horizontal="center" vertical="center" shrinkToFit="1"/>
      <protection/>
    </xf>
    <xf numFmtId="0" fontId="1" fillId="0" borderId="0" xfId="0" applyFont="1" applyAlignment="1">
      <alignment horizont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&#10; font-family:&quot;Arial Cyr&quot;;&#10; font-size:10pt;&#10; font-style:normal;&#10; font-weight:400;&#10; mso-number-format:General;&#10; mso-text-control:;&#10; text-align:general;&#10; text-decoration:none;&#10; vertical-align:botto" xfId="35"/>
    <cellStyle name="tr" xfId="36"/>
    <cellStyle name="xl21" xfId="37"/>
    <cellStyle name="xl22" xfId="38"/>
    <cellStyle name="xl23" xfId="39"/>
    <cellStyle name="xl24" xfId="40"/>
    <cellStyle name="xl25" xfId="41"/>
    <cellStyle name="xl26" xfId="42"/>
    <cellStyle name="xl27" xfId="43"/>
    <cellStyle name="xl28" xfId="44"/>
    <cellStyle name="xl29" xfId="45"/>
    <cellStyle name="xl30" xfId="46"/>
    <cellStyle name="xl31" xfId="47"/>
    <cellStyle name="xl32" xfId="48"/>
    <cellStyle name="xl33" xfId="49"/>
    <cellStyle name="xl34" xfId="50"/>
    <cellStyle name="xl35" xfId="51"/>
    <cellStyle name="xl36" xfId="52"/>
    <cellStyle name="xl37" xfId="53"/>
    <cellStyle name="xl38" xfId="54"/>
    <cellStyle name="xl39" xfId="55"/>
    <cellStyle name="xl40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showZeros="0" tabSelected="1" zoomScalePageLayoutView="0" workbookViewId="0" topLeftCell="C22">
      <selection activeCell="K27" sqref="K27"/>
    </sheetView>
  </sheetViews>
  <sheetFormatPr defaultColWidth="9.140625" defaultRowHeight="15"/>
  <cols>
    <col min="1" max="1" width="9.00390625" style="1" customWidth="1"/>
    <col min="2" max="2" width="13.140625" style="1" customWidth="1"/>
    <col min="3" max="3" width="13.57421875" style="1" customWidth="1"/>
    <col min="4" max="4" width="9.140625" style="1" customWidth="1"/>
    <col min="5" max="5" width="9.00390625" style="1" customWidth="1"/>
    <col min="6" max="6" width="7.28125" style="1" customWidth="1"/>
    <col min="7" max="7" width="13.28125" style="1" customWidth="1"/>
    <col min="8" max="8" width="9.28125" style="1" customWidth="1"/>
    <col min="9" max="9" width="7.57421875" style="1" customWidth="1"/>
    <col min="10" max="10" width="10.140625" style="1" customWidth="1"/>
    <col min="11" max="11" width="17.421875" style="1" customWidth="1"/>
    <col min="12" max="12" width="15.140625" style="1" customWidth="1"/>
    <col min="13" max="13" width="18.00390625" style="1" customWidth="1"/>
    <col min="14" max="14" width="10.7109375" style="1" customWidth="1"/>
    <col min="15" max="15" width="17.421875" style="11" customWidth="1"/>
    <col min="16" max="16" width="13.8515625" style="1" customWidth="1"/>
    <col min="17" max="17" width="0.5625" style="1" customWidth="1"/>
    <col min="18" max="19" width="9.140625" style="1" hidden="1" customWidth="1"/>
    <col min="20" max="16384" width="9.140625" style="1" customWidth="1"/>
  </cols>
  <sheetData>
    <row r="1" spans="1:15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"/>
    </row>
    <row r="2" spans="1:15" ht="18" customHeight="1">
      <c r="A2" s="156" t="s">
        <v>18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18" customHeight="1">
      <c r="A3" s="168" t="s">
        <v>101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5" ht="3.75" customHeight="1" thickBot="1">
      <c r="A4" s="158"/>
      <c r="B4" s="159"/>
      <c r="C4" s="159"/>
      <c r="D4" s="159"/>
      <c r="E4" s="159"/>
      <c r="F4" s="159"/>
      <c r="G4" s="160"/>
      <c r="H4" s="160"/>
      <c r="I4" s="159"/>
      <c r="J4" s="160"/>
      <c r="K4" s="160"/>
      <c r="L4" s="159"/>
      <c r="M4" s="159"/>
      <c r="N4" s="159"/>
      <c r="O4" s="159"/>
    </row>
    <row r="5" spans="1:16" ht="57.75" customHeight="1" thickBot="1">
      <c r="A5" s="161" t="s">
        <v>0</v>
      </c>
      <c r="B5" s="161" t="s">
        <v>51</v>
      </c>
      <c r="C5" s="162"/>
      <c r="D5" s="162"/>
      <c r="E5" s="161" t="s">
        <v>19</v>
      </c>
      <c r="F5" s="163" t="s">
        <v>4</v>
      </c>
      <c r="G5" s="161" t="s">
        <v>23</v>
      </c>
      <c r="H5" s="154" t="s">
        <v>22</v>
      </c>
      <c r="I5" s="177" t="s">
        <v>3</v>
      </c>
      <c r="J5" s="165" t="s">
        <v>2</v>
      </c>
      <c r="K5" s="166"/>
      <c r="L5" s="170" t="s">
        <v>5</v>
      </c>
      <c r="M5" s="171"/>
      <c r="N5" s="172" t="s">
        <v>6</v>
      </c>
      <c r="O5" s="171"/>
      <c r="P5" s="161" t="s">
        <v>24</v>
      </c>
    </row>
    <row r="6" spans="1:16" ht="48" customHeight="1" thickBot="1">
      <c r="A6" s="162"/>
      <c r="B6" s="38" t="s">
        <v>1</v>
      </c>
      <c r="C6" s="39" t="s">
        <v>7</v>
      </c>
      <c r="D6" s="39" t="s">
        <v>8</v>
      </c>
      <c r="E6" s="162"/>
      <c r="F6" s="164"/>
      <c r="G6" s="162"/>
      <c r="H6" s="155"/>
      <c r="I6" s="167"/>
      <c r="J6" s="40" t="s">
        <v>52</v>
      </c>
      <c r="K6" s="41">
        <v>2019</v>
      </c>
      <c r="L6" s="40" t="s">
        <v>52</v>
      </c>
      <c r="M6" s="41">
        <v>2019</v>
      </c>
      <c r="N6" s="40" t="s">
        <v>52</v>
      </c>
      <c r="O6" s="41">
        <v>2019</v>
      </c>
      <c r="P6" s="167"/>
    </row>
    <row r="7" spans="1:16" ht="13.5" customHeight="1" thickBot="1">
      <c r="A7" s="42">
        <v>1</v>
      </c>
      <c r="B7" s="178">
        <v>2</v>
      </c>
      <c r="C7" s="179"/>
      <c r="D7" s="179"/>
      <c r="E7" s="42">
        <v>3</v>
      </c>
      <c r="F7" s="42">
        <v>4</v>
      </c>
      <c r="G7" s="42">
        <v>8</v>
      </c>
      <c r="H7" s="43">
        <v>5</v>
      </c>
      <c r="I7" s="42">
        <v>6</v>
      </c>
      <c r="J7" s="175">
        <v>7</v>
      </c>
      <c r="K7" s="176"/>
      <c r="L7" s="152">
        <v>9</v>
      </c>
      <c r="M7" s="153"/>
      <c r="N7" s="173">
        <v>10</v>
      </c>
      <c r="O7" s="174"/>
      <c r="P7" s="44">
        <v>12</v>
      </c>
    </row>
    <row r="8" spans="1:16" ht="51" customHeight="1">
      <c r="A8" s="19">
        <v>23</v>
      </c>
      <c r="B8" s="27" t="s">
        <v>31</v>
      </c>
      <c r="C8" s="27" t="s">
        <v>10</v>
      </c>
      <c r="D8" s="55" t="s">
        <v>11</v>
      </c>
      <c r="E8" s="54" t="s">
        <v>20</v>
      </c>
      <c r="F8" s="21" t="s">
        <v>9</v>
      </c>
      <c r="G8" s="22" t="s">
        <v>25</v>
      </c>
      <c r="H8" s="35">
        <v>39000000</v>
      </c>
      <c r="I8" s="45">
        <v>7.62</v>
      </c>
      <c r="J8" s="104">
        <v>39000000</v>
      </c>
      <c r="K8" s="63"/>
      <c r="L8" s="56" t="s">
        <v>63</v>
      </c>
      <c r="M8" s="98" t="s">
        <v>57</v>
      </c>
      <c r="N8" s="120">
        <v>1792725.03</v>
      </c>
      <c r="O8" s="59">
        <v>565550.15</v>
      </c>
      <c r="P8" s="109" t="s">
        <v>32</v>
      </c>
    </row>
    <row r="9" spans="1:16" ht="47.25" customHeight="1">
      <c r="A9" s="19">
        <v>24</v>
      </c>
      <c r="B9" s="27" t="s">
        <v>31</v>
      </c>
      <c r="C9" s="27" t="s">
        <v>12</v>
      </c>
      <c r="D9" s="55" t="s">
        <v>13</v>
      </c>
      <c r="E9" s="54" t="s">
        <v>20</v>
      </c>
      <c r="F9" s="21" t="s">
        <v>9</v>
      </c>
      <c r="G9" s="22" t="s">
        <v>26</v>
      </c>
      <c r="H9" s="35">
        <v>42000000</v>
      </c>
      <c r="I9" s="45">
        <v>7.65</v>
      </c>
      <c r="J9" s="105">
        <v>42000000</v>
      </c>
      <c r="K9" s="64"/>
      <c r="L9" s="49"/>
      <c r="M9" s="99" t="s">
        <v>56</v>
      </c>
      <c r="N9" s="121">
        <v>1375742.46</v>
      </c>
      <c r="O9" s="60">
        <v>1367358.89</v>
      </c>
      <c r="P9" s="110" t="s">
        <v>32</v>
      </c>
    </row>
    <row r="10" spans="1:16" ht="33.75" customHeight="1">
      <c r="A10" s="19">
        <v>25</v>
      </c>
      <c r="B10" s="27" t="s">
        <v>21</v>
      </c>
      <c r="C10" s="27" t="s">
        <v>14</v>
      </c>
      <c r="D10" s="55" t="s">
        <v>15</v>
      </c>
      <c r="E10" s="54" t="s">
        <v>20</v>
      </c>
      <c r="F10" s="21" t="s">
        <v>9</v>
      </c>
      <c r="G10" s="22" t="s">
        <v>45</v>
      </c>
      <c r="H10" s="35">
        <v>5400000</v>
      </c>
      <c r="I10" s="45">
        <v>8.57</v>
      </c>
      <c r="J10" s="105">
        <v>5400000</v>
      </c>
      <c r="K10" s="65"/>
      <c r="L10" s="49"/>
      <c r="M10" s="100" t="s">
        <v>71</v>
      </c>
      <c r="N10" s="122">
        <v>5071.56</v>
      </c>
      <c r="O10" s="60">
        <f>308097.35+38036.71+10143.12+39304.6</f>
        <v>395581.77999999997</v>
      </c>
      <c r="P10" s="111"/>
    </row>
    <row r="11" spans="1:16" ht="48" customHeight="1">
      <c r="A11" s="19">
        <v>26</v>
      </c>
      <c r="B11" s="27" t="s">
        <v>31</v>
      </c>
      <c r="C11" s="27" t="s">
        <v>30</v>
      </c>
      <c r="D11" s="53">
        <v>43462</v>
      </c>
      <c r="E11" s="54" t="s">
        <v>20</v>
      </c>
      <c r="F11" s="21" t="s">
        <v>9</v>
      </c>
      <c r="G11" s="22" t="s">
        <v>46</v>
      </c>
      <c r="H11" s="35">
        <v>55000000</v>
      </c>
      <c r="I11" s="45">
        <v>9.5</v>
      </c>
      <c r="J11" s="106"/>
      <c r="K11" s="65" t="s">
        <v>64</v>
      </c>
      <c r="L11" s="49"/>
      <c r="M11" s="99" t="s">
        <v>65</v>
      </c>
      <c r="N11" s="123"/>
      <c r="O11" s="61">
        <v>22123.29</v>
      </c>
      <c r="P11" s="112"/>
    </row>
    <row r="12" spans="1:16" ht="34.5" customHeight="1">
      <c r="A12" s="19">
        <v>27</v>
      </c>
      <c r="B12" s="96" t="s">
        <v>34</v>
      </c>
      <c r="C12" s="25" t="s">
        <v>33</v>
      </c>
      <c r="D12" s="31">
        <v>43556</v>
      </c>
      <c r="E12" s="20" t="s">
        <v>20</v>
      </c>
      <c r="F12" s="21" t="s">
        <v>9</v>
      </c>
      <c r="G12" s="22" t="s">
        <v>47</v>
      </c>
      <c r="H12" s="35">
        <v>20000000</v>
      </c>
      <c r="I12" s="45">
        <v>8.701</v>
      </c>
      <c r="J12" s="106"/>
      <c r="K12" s="65" t="s">
        <v>66</v>
      </c>
      <c r="L12" s="49"/>
      <c r="M12" s="99" t="s">
        <v>94</v>
      </c>
      <c r="N12" s="124"/>
      <c r="O12" s="97">
        <f>87057.68+123482.68+143030.13+147797.81+147797.81+143030.15+147797.8+145890.75</f>
        <v>1085884.81</v>
      </c>
      <c r="P12" s="113"/>
    </row>
    <row r="13" spans="1:16" ht="49.5" customHeight="1">
      <c r="A13" s="19">
        <v>28</v>
      </c>
      <c r="B13" s="27" t="s">
        <v>31</v>
      </c>
      <c r="C13" s="25" t="s">
        <v>35</v>
      </c>
      <c r="D13" s="31">
        <v>43593</v>
      </c>
      <c r="E13" s="20" t="s">
        <v>20</v>
      </c>
      <c r="F13" s="21" t="s">
        <v>9</v>
      </c>
      <c r="G13" s="22" t="s">
        <v>48</v>
      </c>
      <c r="H13" s="35">
        <v>20000000</v>
      </c>
      <c r="I13" s="45">
        <v>9.06</v>
      </c>
      <c r="J13" s="106"/>
      <c r="K13" s="65" t="s">
        <v>69</v>
      </c>
      <c r="L13" s="49"/>
      <c r="M13" s="99" t="s">
        <v>72</v>
      </c>
      <c r="N13" s="124"/>
      <c r="O13" s="57">
        <f>26112.66+86231.35+153895.89+148931.51+90773.75</f>
        <v>505945.16000000003</v>
      </c>
      <c r="P13" s="113"/>
    </row>
    <row r="14" spans="1:16" ht="39.75" customHeight="1">
      <c r="A14" s="19">
        <v>29</v>
      </c>
      <c r="B14" s="27" t="s">
        <v>31</v>
      </c>
      <c r="C14" s="25" t="s">
        <v>36</v>
      </c>
      <c r="D14" s="31">
        <v>43593</v>
      </c>
      <c r="E14" s="20" t="s">
        <v>20</v>
      </c>
      <c r="F14" s="21" t="s">
        <v>9</v>
      </c>
      <c r="G14" s="22" t="s">
        <v>48</v>
      </c>
      <c r="H14" s="35">
        <v>20000000</v>
      </c>
      <c r="I14" s="45">
        <v>9.06</v>
      </c>
      <c r="J14" s="106"/>
      <c r="K14" s="64" t="s">
        <v>68</v>
      </c>
      <c r="L14" s="49"/>
      <c r="M14" s="99" t="s">
        <v>59</v>
      </c>
      <c r="N14" s="124"/>
      <c r="O14" s="57">
        <f>84394.52+148931.5+76947.95+67019.18</f>
        <v>377293.15</v>
      </c>
      <c r="P14" s="114">
        <v>0</v>
      </c>
    </row>
    <row r="15" spans="1:16" ht="42" customHeight="1">
      <c r="A15" s="19">
        <v>30</v>
      </c>
      <c r="B15" s="28" t="s">
        <v>34</v>
      </c>
      <c r="C15" s="26" t="s">
        <v>37</v>
      </c>
      <c r="D15" s="32">
        <v>43598</v>
      </c>
      <c r="E15" s="23" t="s">
        <v>20</v>
      </c>
      <c r="F15" s="21" t="s">
        <v>9</v>
      </c>
      <c r="G15" s="24" t="s">
        <v>49</v>
      </c>
      <c r="H15" s="36">
        <v>5400000</v>
      </c>
      <c r="I15" s="46">
        <v>8.839</v>
      </c>
      <c r="J15" s="106"/>
      <c r="K15" s="66" t="s">
        <v>67</v>
      </c>
      <c r="L15" s="50"/>
      <c r="M15" s="101" t="s">
        <v>58</v>
      </c>
      <c r="N15" s="124"/>
      <c r="O15" s="58">
        <f>22230.69+40538.32+8233.59+25524.13</f>
        <v>96526.73</v>
      </c>
      <c r="P15" s="114">
        <v>0</v>
      </c>
    </row>
    <row r="16" spans="1:16" ht="34.5" customHeight="1">
      <c r="A16" s="19">
        <v>31</v>
      </c>
      <c r="B16" s="88" t="s">
        <v>31</v>
      </c>
      <c r="C16" s="89" t="s">
        <v>38</v>
      </c>
      <c r="D16" s="90">
        <v>43686</v>
      </c>
      <c r="E16" s="20" t="s">
        <v>20</v>
      </c>
      <c r="F16" s="21" t="s">
        <v>9</v>
      </c>
      <c r="G16" s="91" t="s">
        <v>50</v>
      </c>
      <c r="H16" s="92">
        <v>8800000</v>
      </c>
      <c r="I16" s="93">
        <v>8.16</v>
      </c>
      <c r="J16" s="106"/>
      <c r="K16" s="94" t="s">
        <v>70</v>
      </c>
      <c r="L16" s="95"/>
      <c r="M16" s="102" t="s">
        <v>98</v>
      </c>
      <c r="N16" s="124"/>
      <c r="O16" s="57">
        <f>447.12+34696.76+60987.62+59020.27+51150.9</f>
        <v>206302.66999999998</v>
      </c>
      <c r="P16" s="115">
        <v>0</v>
      </c>
    </row>
    <row r="17" spans="1:16" ht="39.75" customHeight="1">
      <c r="A17" s="19">
        <v>32</v>
      </c>
      <c r="B17" s="88" t="s">
        <v>31</v>
      </c>
      <c r="C17" s="89" t="s">
        <v>39</v>
      </c>
      <c r="D17" s="90">
        <v>43686</v>
      </c>
      <c r="E17" s="20" t="s">
        <v>20</v>
      </c>
      <c r="F17" s="21" t="s">
        <v>9</v>
      </c>
      <c r="G17" s="91" t="s">
        <v>50</v>
      </c>
      <c r="H17" s="92">
        <v>10000000</v>
      </c>
      <c r="I17" s="93">
        <v>8.7</v>
      </c>
      <c r="J17" s="106"/>
      <c r="K17" s="94" t="s">
        <v>62</v>
      </c>
      <c r="L17" s="95"/>
      <c r="M17" s="102" t="s">
        <v>93</v>
      </c>
      <c r="N17" s="124"/>
      <c r="O17" s="57">
        <f>35753.42+69123.29</f>
        <v>104876.70999999999</v>
      </c>
      <c r="P17" s="115">
        <v>0</v>
      </c>
    </row>
    <row r="18" spans="1:16" ht="36.75" customHeight="1">
      <c r="A18" s="19">
        <v>33</v>
      </c>
      <c r="B18" s="88" t="s">
        <v>31</v>
      </c>
      <c r="C18" s="89" t="s">
        <v>41</v>
      </c>
      <c r="D18" s="90">
        <v>43731</v>
      </c>
      <c r="E18" s="20" t="s">
        <v>20</v>
      </c>
      <c r="F18" s="21" t="s">
        <v>9</v>
      </c>
      <c r="G18" s="91" t="s">
        <v>43</v>
      </c>
      <c r="H18" s="92">
        <v>8000000</v>
      </c>
      <c r="I18" s="93">
        <v>8.23</v>
      </c>
      <c r="J18" s="106"/>
      <c r="K18" s="94" t="s">
        <v>61</v>
      </c>
      <c r="L18" s="95"/>
      <c r="M18" s="102" t="s">
        <v>97</v>
      </c>
      <c r="N18" s="124"/>
      <c r="O18" s="57">
        <f>29312.32+54115.07+43292.05</f>
        <v>126719.44</v>
      </c>
      <c r="P18" s="115">
        <v>0</v>
      </c>
    </row>
    <row r="19" spans="1:16" ht="36.75" customHeight="1">
      <c r="A19" s="19">
        <v>34</v>
      </c>
      <c r="B19" s="88" t="s">
        <v>31</v>
      </c>
      <c r="C19" s="89" t="s">
        <v>42</v>
      </c>
      <c r="D19" s="90">
        <v>43731</v>
      </c>
      <c r="E19" s="20" t="s">
        <v>20</v>
      </c>
      <c r="F19" s="21" t="s">
        <v>9</v>
      </c>
      <c r="G19" s="91" t="s">
        <v>43</v>
      </c>
      <c r="H19" s="92">
        <v>9000000</v>
      </c>
      <c r="I19" s="93">
        <v>8.23</v>
      </c>
      <c r="J19" s="106"/>
      <c r="K19" s="94" t="s">
        <v>60</v>
      </c>
      <c r="L19" s="95"/>
      <c r="M19" s="102" t="s">
        <v>99</v>
      </c>
      <c r="N19" s="124"/>
      <c r="O19" s="57">
        <f>2705.75+44870.41+60879.45+52762.19</f>
        <v>161217.8</v>
      </c>
      <c r="P19" s="115">
        <v>0</v>
      </c>
    </row>
    <row r="20" spans="1:16" ht="33" customHeight="1">
      <c r="A20" s="19">
        <v>35</v>
      </c>
      <c r="B20" s="88" t="s">
        <v>31</v>
      </c>
      <c r="C20" s="89" t="s">
        <v>53</v>
      </c>
      <c r="D20" s="90">
        <v>43766</v>
      </c>
      <c r="E20" s="20" t="s">
        <v>20</v>
      </c>
      <c r="F20" s="21" t="s">
        <v>9</v>
      </c>
      <c r="G20" s="91" t="s">
        <v>75</v>
      </c>
      <c r="H20" s="92">
        <v>8000000</v>
      </c>
      <c r="I20" s="93">
        <v>8.21</v>
      </c>
      <c r="J20" s="106"/>
      <c r="K20" s="94" t="s">
        <v>92</v>
      </c>
      <c r="L20" s="95"/>
      <c r="M20" s="102" t="s">
        <v>100</v>
      </c>
      <c r="N20" s="124"/>
      <c r="O20" s="57">
        <f>5398.36+46785.75</f>
        <v>52184.11</v>
      </c>
      <c r="P20" s="115">
        <v>0</v>
      </c>
    </row>
    <row r="21" spans="1:16" ht="35.25" customHeight="1">
      <c r="A21" s="19">
        <v>36</v>
      </c>
      <c r="B21" s="28" t="s">
        <v>34</v>
      </c>
      <c r="C21" s="89" t="s">
        <v>54</v>
      </c>
      <c r="D21" s="90">
        <v>43766</v>
      </c>
      <c r="E21" s="20" t="s">
        <v>20</v>
      </c>
      <c r="F21" s="21" t="s">
        <v>9</v>
      </c>
      <c r="G21" s="91" t="s">
        <v>75</v>
      </c>
      <c r="H21" s="92">
        <v>8000000</v>
      </c>
      <c r="I21" s="93">
        <v>7.197</v>
      </c>
      <c r="J21" s="106"/>
      <c r="K21" s="94" t="s">
        <v>92</v>
      </c>
      <c r="L21" s="95"/>
      <c r="M21" s="102" t="s">
        <v>100</v>
      </c>
      <c r="N21" s="124"/>
      <c r="O21" s="57">
        <f>4732.27+41013.04</f>
        <v>45745.31</v>
      </c>
      <c r="P21" s="116">
        <v>0</v>
      </c>
    </row>
    <row r="22" spans="1:16" ht="28.5" customHeight="1">
      <c r="A22" s="3">
        <v>37</v>
      </c>
      <c r="B22" s="29" t="s">
        <v>34</v>
      </c>
      <c r="C22" s="18" t="s">
        <v>55</v>
      </c>
      <c r="D22" s="33">
        <v>43766</v>
      </c>
      <c r="E22" s="16" t="s">
        <v>20</v>
      </c>
      <c r="F22" s="15" t="s">
        <v>9</v>
      </c>
      <c r="G22" s="13" t="s">
        <v>75</v>
      </c>
      <c r="H22" s="37">
        <v>9000000</v>
      </c>
      <c r="I22" s="47">
        <v>7.197</v>
      </c>
      <c r="J22" s="107"/>
      <c r="K22" s="67" t="s">
        <v>91</v>
      </c>
      <c r="L22" s="51"/>
      <c r="M22" s="103"/>
      <c r="N22" s="119"/>
      <c r="O22" s="62">
        <f>5323.81+55012.69</f>
        <v>60336.5</v>
      </c>
      <c r="P22" s="117">
        <v>9000000</v>
      </c>
    </row>
    <row r="23" spans="1:16" ht="55.5" customHeight="1">
      <c r="A23" s="3">
        <v>38</v>
      </c>
      <c r="B23" s="14" t="s">
        <v>31</v>
      </c>
      <c r="C23" s="18" t="s">
        <v>95</v>
      </c>
      <c r="D23" s="33">
        <v>43805</v>
      </c>
      <c r="E23" s="16" t="s">
        <v>20</v>
      </c>
      <c r="F23" s="15" t="s">
        <v>9</v>
      </c>
      <c r="G23" s="13" t="s">
        <v>96</v>
      </c>
      <c r="H23" s="37">
        <v>32000000</v>
      </c>
      <c r="I23" s="47">
        <v>7.2</v>
      </c>
      <c r="J23" s="107"/>
      <c r="K23" s="67" t="s">
        <v>108</v>
      </c>
      <c r="L23" s="51"/>
      <c r="M23" s="103" t="s">
        <v>109</v>
      </c>
      <c r="N23" s="125"/>
      <c r="O23" s="62">
        <f>76536.99</f>
        <v>76536.99</v>
      </c>
      <c r="P23" s="117">
        <v>19000000</v>
      </c>
    </row>
    <row r="24" spans="1:16" ht="55.5" customHeight="1">
      <c r="A24" s="12">
        <v>39</v>
      </c>
      <c r="B24" s="14" t="s">
        <v>31</v>
      </c>
      <c r="C24" s="18" t="s">
        <v>102</v>
      </c>
      <c r="D24" s="33">
        <v>43822</v>
      </c>
      <c r="E24" s="16" t="s">
        <v>20</v>
      </c>
      <c r="F24" s="15" t="s">
        <v>9</v>
      </c>
      <c r="G24" s="13" t="s">
        <v>105</v>
      </c>
      <c r="H24" s="37">
        <v>20000000</v>
      </c>
      <c r="I24" s="47">
        <v>7.6</v>
      </c>
      <c r="J24" s="107"/>
      <c r="K24" s="108" t="s">
        <v>107</v>
      </c>
      <c r="L24" s="51"/>
      <c r="M24" s="103"/>
      <c r="N24" s="119"/>
      <c r="O24" s="62">
        <f>20821.92</f>
        <v>20821.92</v>
      </c>
      <c r="P24" s="118">
        <v>20000000</v>
      </c>
    </row>
    <row r="25" spans="1:16" ht="55.5" customHeight="1">
      <c r="A25" s="12">
        <v>40</v>
      </c>
      <c r="B25" s="14" t="s">
        <v>31</v>
      </c>
      <c r="C25" s="18" t="s">
        <v>103</v>
      </c>
      <c r="D25" s="33">
        <v>43822</v>
      </c>
      <c r="E25" s="16" t="s">
        <v>20</v>
      </c>
      <c r="F25" s="15" t="s">
        <v>9</v>
      </c>
      <c r="G25" s="13" t="s">
        <v>105</v>
      </c>
      <c r="H25" s="37">
        <v>20000000</v>
      </c>
      <c r="I25" s="47">
        <v>7.2</v>
      </c>
      <c r="J25" s="107"/>
      <c r="K25" s="108" t="s">
        <v>107</v>
      </c>
      <c r="L25" s="51"/>
      <c r="M25" s="103"/>
      <c r="N25" s="119"/>
      <c r="O25" s="62">
        <f>19726.03</f>
        <v>19726.03</v>
      </c>
      <c r="P25" s="118">
        <v>20000000</v>
      </c>
    </row>
    <row r="26" spans="1:16" ht="55.5" customHeight="1" thickBot="1">
      <c r="A26" s="126">
        <v>41</v>
      </c>
      <c r="B26" s="127" t="s">
        <v>31</v>
      </c>
      <c r="C26" s="128" t="s">
        <v>104</v>
      </c>
      <c r="D26" s="129">
        <v>43822</v>
      </c>
      <c r="E26" s="130" t="s">
        <v>20</v>
      </c>
      <c r="F26" s="131" t="s">
        <v>9</v>
      </c>
      <c r="G26" s="132" t="s">
        <v>105</v>
      </c>
      <c r="H26" s="133">
        <v>10000000</v>
      </c>
      <c r="I26" s="134">
        <v>7</v>
      </c>
      <c r="J26" s="135"/>
      <c r="K26" s="136" t="s">
        <v>106</v>
      </c>
      <c r="L26" s="137"/>
      <c r="M26" s="138"/>
      <c r="N26" s="125"/>
      <c r="O26" s="139">
        <f>13424.66</f>
        <v>13424.66</v>
      </c>
      <c r="P26" s="140">
        <v>10000000</v>
      </c>
    </row>
    <row r="27" spans="1:16" s="6" customFormat="1" ht="23.25" customHeight="1" thickBot="1">
      <c r="A27" s="141" t="s">
        <v>16</v>
      </c>
      <c r="B27" s="142" t="s">
        <v>17</v>
      </c>
      <c r="C27" s="142" t="s">
        <v>17</v>
      </c>
      <c r="D27" s="142" t="s">
        <v>17</v>
      </c>
      <c r="E27" s="142" t="s">
        <v>17</v>
      </c>
      <c r="F27" s="142" t="s">
        <v>17</v>
      </c>
      <c r="G27" s="142" t="s">
        <v>17</v>
      </c>
      <c r="H27" s="143">
        <f>SUM(H8:H23)</f>
        <v>299600000</v>
      </c>
      <c r="I27" s="144" t="s">
        <v>17</v>
      </c>
      <c r="J27" s="145">
        <f>SUM(J8:J23)</f>
        <v>86400000</v>
      </c>
      <c r="K27" s="146">
        <f>10000000+16600000+3400000+5600000+5000000+9400000+20000000+5400000+2000000+6800000+10000000+5000000+3000000+4000000+5000000+9000000+8000000+8000000+6000000+7000000+5000000+14000000+10000000+20000000+20000000</f>
        <v>218200000</v>
      </c>
      <c r="L27" s="147">
        <v>5600000</v>
      </c>
      <c r="M27" s="148">
        <f>5000000+4000000+7800000+16600000+7000000+4000000+31000000+6600000+3350000+50000+15000000+3000000+1900000+10000000+5000000+5000000+2000000+3400000+100000+5400000+14000000+10000000+6000000+8000000+8800000+9000000+8000000+8000000+9000000+4000000</f>
        <v>221000000</v>
      </c>
      <c r="N27" s="149">
        <f>SUM(N8:N23)</f>
        <v>3173539.0500000003</v>
      </c>
      <c r="O27" s="150">
        <f>SUM(O8:O26)</f>
        <v>5304156.1000000015</v>
      </c>
      <c r="P27" s="151">
        <f>SUM(P8:P26)</f>
        <v>78000000</v>
      </c>
    </row>
    <row r="28" spans="1:16" ht="5.2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52"/>
      <c r="P28" s="8"/>
    </row>
    <row r="29" spans="1:15" ht="12.75" customHeight="1" hidden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0"/>
    </row>
    <row r="30" ht="15">
      <c r="A30" s="1" t="s">
        <v>40</v>
      </c>
    </row>
    <row r="31" spans="1:8" ht="15">
      <c r="A31" s="1" t="s">
        <v>27</v>
      </c>
      <c r="H31" s="1" t="s">
        <v>28</v>
      </c>
    </row>
    <row r="33" spans="1:8" ht="15">
      <c r="A33" s="1" t="s">
        <v>29</v>
      </c>
      <c r="H33" s="1" t="s">
        <v>44</v>
      </c>
    </row>
  </sheetData>
  <sheetProtection/>
  <mergeCells count="19">
    <mergeCell ref="P5:P6"/>
    <mergeCell ref="A3:O3"/>
    <mergeCell ref="L5:M5"/>
    <mergeCell ref="N5:O5"/>
    <mergeCell ref="N7:O7"/>
    <mergeCell ref="J7:K7"/>
    <mergeCell ref="I5:I6"/>
    <mergeCell ref="G5:G6"/>
    <mergeCell ref="B7:D7"/>
    <mergeCell ref="L7:M7"/>
    <mergeCell ref="H5:H6"/>
    <mergeCell ref="A2:O2"/>
    <mergeCell ref="A4:O4"/>
    <mergeCell ref="A5:A6"/>
    <mergeCell ref="B5:D5"/>
    <mergeCell ref="E5:E6"/>
    <mergeCell ref="F5:F6"/>
    <mergeCell ref="J5:K5"/>
  </mergeCells>
  <printOptions/>
  <pageMargins left="0.7874015748031497" right="0.7874015748031497" top="0.984251968503937" bottom="0.3937007874015748" header="0.5118110236220472" footer="0.5118110236220472"/>
  <pageSetup errors="blank" fitToHeight="0" fitToWidth="1" horizontalDpi="600" verticalDpi="600" orientation="landscape" paperSize="9" scale="66" r:id="rId1"/>
  <ignoredErrors>
    <ignoredError sqref="O27" formula="1"/>
    <ignoredError sqref="N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8.7109375" style="0" customWidth="1"/>
    <col min="2" max="2" width="9.421875" style="0" customWidth="1"/>
    <col min="4" max="4" width="12.8515625" style="0" hidden="1" customWidth="1"/>
    <col min="5" max="5" width="10.421875" style="0" customWidth="1"/>
    <col min="6" max="6" width="8.57421875" style="0" customWidth="1"/>
    <col min="7" max="7" width="7.421875" style="0" customWidth="1"/>
    <col min="8" max="8" width="11.8515625" style="0" customWidth="1"/>
    <col min="9" max="9" width="19.28125" style="0" customWidth="1"/>
  </cols>
  <sheetData>
    <row r="2" spans="1:8" ht="15">
      <c r="A2" s="180" t="s">
        <v>74</v>
      </c>
      <c r="B2" s="180"/>
      <c r="C2" s="180"/>
      <c r="D2" s="180"/>
      <c r="E2" s="180"/>
      <c r="F2" s="180"/>
      <c r="G2" s="180"/>
      <c r="H2" s="180"/>
    </row>
    <row r="3" spans="1:12" ht="42.75" customHeight="1">
      <c r="A3" s="14" t="s">
        <v>31</v>
      </c>
      <c r="B3" s="18" t="s">
        <v>53</v>
      </c>
      <c r="C3" s="33">
        <v>43766</v>
      </c>
      <c r="D3" s="15" t="s">
        <v>80</v>
      </c>
      <c r="E3" s="13" t="s">
        <v>75</v>
      </c>
      <c r="F3" s="37">
        <v>8000000</v>
      </c>
      <c r="G3" s="47">
        <v>8.21</v>
      </c>
      <c r="H3" s="83" t="s">
        <v>85</v>
      </c>
      <c r="I3" s="15" t="s">
        <v>83</v>
      </c>
      <c r="L3" s="15" t="s">
        <v>80</v>
      </c>
    </row>
    <row r="4" spans="1:12" ht="45" customHeight="1">
      <c r="A4" s="84" t="s">
        <v>34</v>
      </c>
      <c r="B4" s="18" t="s">
        <v>54</v>
      </c>
      <c r="C4" s="33">
        <v>43766</v>
      </c>
      <c r="D4" s="15" t="s">
        <v>79</v>
      </c>
      <c r="E4" s="13" t="s">
        <v>76</v>
      </c>
      <c r="F4" s="37">
        <v>8000000</v>
      </c>
      <c r="G4" s="47">
        <v>7.197</v>
      </c>
      <c r="H4" s="83" t="s">
        <v>85</v>
      </c>
      <c r="L4" s="15" t="s">
        <v>79</v>
      </c>
    </row>
    <row r="5" spans="1:12" ht="43.5" customHeight="1">
      <c r="A5" s="84" t="s">
        <v>34</v>
      </c>
      <c r="B5" s="18" t="s">
        <v>55</v>
      </c>
      <c r="C5" s="33">
        <v>43766</v>
      </c>
      <c r="D5" s="15" t="s">
        <v>81</v>
      </c>
      <c r="E5" s="13" t="s">
        <v>77</v>
      </c>
      <c r="F5" s="37">
        <v>9000000</v>
      </c>
      <c r="G5" s="47">
        <v>7.197</v>
      </c>
      <c r="H5" s="83" t="s">
        <v>86</v>
      </c>
      <c r="L5" s="15" t="s">
        <v>81</v>
      </c>
    </row>
    <row r="6" spans="1:12" ht="76.5" customHeight="1">
      <c r="A6" s="14" t="s">
        <v>31</v>
      </c>
      <c r="B6" s="18" t="s">
        <v>53</v>
      </c>
      <c r="C6" s="68" t="s">
        <v>73</v>
      </c>
      <c r="D6" s="15" t="s">
        <v>82</v>
      </c>
      <c r="E6" s="13" t="s">
        <v>89</v>
      </c>
      <c r="F6" s="37">
        <v>32000000</v>
      </c>
      <c r="G6" s="47">
        <v>7.2</v>
      </c>
      <c r="H6" s="83" t="s">
        <v>87</v>
      </c>
      <c r="L6" s="15" t="s">
        <v>82</v>
      </c>
    </row>
    <row r="7" spans="6:8" ht="15">
      <c r="F7" s="69"/>
      <c r="H7" s="69"/>
    </row>
    <row r="9" spans="1:8" ht="15">
      <c r="A9" s="180" t="s">
        <v>78</v>
      </c>
      <c r="B9" s="180"/>
      <c r="C9" s="180"/>
      <c r="D9" s="180"/>
      <c r="E9" s="180"/>
      <c r="F9" s="180"/>
      <c r="G9" s="180"/>
      <c r="H9" s="180"/>
    </row>
    <row r="10" spans="1:14" ht="97.5" customHeight="1">
      <c r="A10" s="86" t="s">
        <v>34</v>
      </c>
      <c r="B10" s="17" t="s">
        <v>33</v>
      </c>
      <c r="C10" s="30">
        <v>43556</v>
      </c>
      <c r="D10" s="15" t="s">
        <v>9</v>
      </c>
      <c r="E10" s="7" t="s">
        <v>47</v>
      </c>
      <c r="F10" s="34">
        <v>20000000</v>
      </c>
      <c r="G10" s="12">
        <v>8.701</v>
      </c>
      <c r="H10" s="85" t="s">
        <v>90</v>
      </c>
      <c r="I10" s="70"/>
      <c r="J10" s="71"/>
      <c r="K10" s="72"/>
      <c r="L10" s="15" t="s">
        <v>9</v>
      </c>
      <c r="M10" s="73"/>
      <c r="N10" s="74"/>
    </row>
    <row r="11" spans="1:12" ht="72.75" customHeight="1">
      <c r="A11" s="14" t="s">
        <v>31</v>
      </c>
      <c r="B11" s="18" t="s">
        <v>38</v>
      </c>
      <c r="C11" s="33">
        <v>43686</v>
      </c>
      <c r="D11" s="15" t="s">
        <v>9</v>
      </c>
      <c r="E11" s="13" t="s">
        <v>50</v>
      </c>
      <c r="F11" s="37">
        <v>8800000</v>
      </c>
      <c r="G11" s="47">
        <v>8.16</v>
      </c>
      <c r="H11" s="87" t="s">
        <v>88</v>
      </c>
      <c r="I11" s="82"/>
      <c r="L11" s="15" t="s">
        <v>9</v>
      </c>
    </row>
    <row r="12" spans="1:12" ht="39.75" customHeight="1">
      <c r="A12" s="14" t="s">
        <v>31</v>
      </c>
      <c r="B12" s="18" t="s">
        <v>39</v>
      </c>
      <c r="C12" s="33">
        <v>43686</v>
      </c>
      <c r="D12" s="15" t="s">
        <v>9</v>
      </c>
      <c r="E12" s="13" t="s">
        <v>50</v>
      </c>
      <c r="F12" s="37">
        <v>10000000</v>
      </c>
      <c r="G12" s="47">
        <v>8.7</v>
      </c>
      <c r="H12" s="87" t="s">
        <v>84</v>
      </c>
      <c r="I12" s="82"/>
      <c r="L12" s="15" t="s">
        <v>9</v>
      </c>
    </row>
    <row r="13" spans="1:12" ht="69.75" customHeight="1">
      <c r="A13" s="14" t="s">
        <v>31</v>
      </c>
      <c r="B13" s="18" t="s">
        <v>41</v>
      </c>
      <c r="C13" s="33">
        <v>43731</v>
      </c>
      <c r="D13" s="15" t="s">
        <v>9</v>
      </c>
      <c r="E13" s="13" t="s">
        <v>43</v>
      </c>
      <c r="F13" s="37">
        <v>8000000</v>
      </c>
      <c r="G13" s="47">
        <v>8.23</v>
      </c>
      <c r="H13" s="87" t="s">
        <v>88</v>
      </c>
      <c r="I13" s="82"/>
      <c r="L13" s="15" t="s">
        <v>9</v>
      </c>
    </row>
    <row r="14" spans="1:12" ht="70.5" customHeight="1">
      <c r="A14" s="14" t="s">
        <v>31</v>
      </c>
      <c r="B14" s="18" t="s">
        <v>42</v>
      </c>
      <c r="C14" s="33">
        <v>43731</v>
      </c>
      <c r="D14" s="81" t="s">
        <v>9</v>
      </c>
      <c r="E14" s="13" t="s">
        <v>43</v>
      </c>
      <c r="F14" s="37">
        <v>9000000</v>
      </c>
      <c r="G14" s="47">
        <v>8.23</v>
      </c>
      <c r="H14" s="87" t="s">
        <v>88</v>
      </c>
      <c r="I14" s="82"/>
      <c r="L14" s="81" t="s">
        <v>9</v>
      </c>
    </row>
    <row r="15" spans="1:8" ht="15">
      <c r="A15" s="72"/>
      <c r="B15" s="76"/>
      <c r="C15" s="77"/>
      <c r="D15" s="78"/>
      <c r="E15" s="79"/>
      <c r="F15" s="80"/>
      <c r="G15" s="71"/>
      <c r="H15" s="75">
        <f>SUM(H10:H14)</f>
        <v>0</v>
      </c>
    </row>
  </sheetData>
  <sheetProtection/>
  <mergeCells count="2">
    <mergeCell ref="A9:H9"/>
    <mergeCell ref="A2:H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Боблак-ПК\Боблак</dc:creator>
  <cp:keywords/>
  <dc:description/>
  <cp:lastModifiedBy>Козлова</cp:lastModifiedBy>
  <cp:lastPrinted>2019-12-26T06:52:15Z</cp:lastPrinted>
  <dcterms:created xsi:type="dcterms:W3CDTF">2018-12-29T09:12:29Z</dcterms:created>
  <dcterms:modified xsi:type="dcterms:W3CDTF">2020-01-08T11:21:30Z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19.03.2014 09_14_21)(3).xls</vt:lpwstr>
  </property>
  <property fmtid="{D5CDD505-2E9C-101B-9397-08002B2CF9AE}" pid="3" name="Название отчета">
    <vt:lpwstr>Вариант (новый от 19.03.2014 09_14_21)(3).xls</vt:lpwstr>
  </property>
  <property fmtid="{D5CDD505-2E9C-101B-9397-08002B2CF9AE}" pid="4" name="Версия клиента">
    <vt:lpwstr>18.4.9.11070</vt:lpwstr>
  </property>
  <property fmtid="{D5CDD505-2E9C-101B-9397-08002B2CF9AE}" pid="5" name="Версия базы">
    <vt:lpwstr>18.4.4303.415127667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bks2018r</vt:lpwstr>
  </property>
  <property fmtid="{D5CDD505-2E9C-101B-9397-08002B2CF9AE}" pid="9" name="Пользователь">
    <vt:lpwstr>05боблак</vt:lpwstr>
  </property>
  <property fmtid="{D5CDD505-2E9C-101B-9397-08002B2CF9AE}" pid="10" name="Шаблон">
    <vt:lpwstr>credit_book_140</vt:lpwstr>
  </property>
  <property fmtid="{D5CDD505-2E9C-101B-9397-08002B2CF9AE}" pid="11" name="Локальная база">
    <vt:lpwstr>не используется</vt:lpwstr>
  </property>
</Properties>
</file>