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950" activeTab="2"/>
  </bookViews>
  <sheets>
    <sheet name="мцп" sheetId="1" r:id="rId1"/>
    <sheet name="вцп" sheetId="2" r:id="rId2"/>
    <sheet name="Лист3" sheetId="3" r:id="rId3"/>
  </sheets>
  <definedNames>
    <definedName name="_xlnm.Print_Area" localSheetId="0">'мцп'!$A$1:$H$129</definedName>
  </definedNames>
  <calcPr fullCalcOnLoad="1"/>
</workbook>
</file>

<file path=xl/sharedStrings.xml><?xml version="1.0" encoding="utf-8"?>
<sst xmlns="http://schemas.openxmlformats.org/spreadsheetml/2006/main" count="461" uniqueCount="145">
  <si>
    <t>МОНИТОРИНГ РЕАЛИЗАЦИИ</t>
  </si>
  <si>
    <t xml:space="preserve">Верхнекамского района </t>
  </si>
  <si>
    <t>№ п\п</t>
  </si>
  <si>
    <t>Объем финансирования, тыс.руб.</t>
  </si>
  <si>
    <t>целевых программ</t>
  </si>
  <si>
    <t>Образование</t>
  </si>
  <si>
    <t>Итого</t>
  </si>
  <si>
    <t>трудоустройство детей на период каникул</t>
  </si>
  <si>
    <t>Источник финансирования</t>
  </si>
  <si>
    <t>Местный бюджет</t>
  </si>
  <si>
    <t>Содержание  мероприятия в соответствии с целевой программой</t>
  </si>
  <si>
    <t>Организация семинаров для Советов молодежи поселений</t>
  </si>
  <si>
    <t>Проведение Слета молодежи Верхнекамья</t>
  </si>
  <si>
    <t>Проведение районного этапа конкурса на лучшую постановку работы с молодежью в поселении</t>
  </si>
  <si>
    <t>Поддержка деятельности молодежных творческих коллективов, а также отдельных молодых людей, обеспечение их участия в межрайонных, областных конкурсах, фестивалях</t>
  </si>
  <si>
    <t>Поддержка деятельности клубов по месту жительства (проведение конкурса на лучшую постановку работы)</t>
  </si>
  <si>
    <t>Проведения конкурса проектов и программ</t>
  </si>
  <si>
    <t>Поддержка деятельности ОО «Союз молодежи Верхнекамского района»</t>
  </si>
  <si>
    <t>Проведение тематических акций, дней здоровья</t>
  </si>
  <si>
    <t>Выставка  декоративно-прикладного творчества учащихся образовательных учреждений</t>
  </si>
  <si>
    <t xml:space="preserve">Местный бюджет </t>
  </si>
  <si>
    <t xml:space="preserve">% выполнения  к плану </t>
  </si>
  <si>
    <t>% выполнения  к уточненному плану</t>
  </si>
  <si>
    <t>Муниципальная долгосрочная целевая программа "Муниципальная поддержка культуры в Верхнекамском районе" на 2009-2013 годы</t>
  </si>
  <si>
    <t>организация летнего отдыха детей</t>
  </si>
  <si>
    <t>итого по образованию:</t>
  </si>
  <si>
    <t>Администрация Верхнекамского района</t>
  </si>
  <si>
    <t>Муниципальная целевая программа борьбы с преступностью и охраны общественного порядка в Верхнекамском районе на 2011-2015гг."</t>
  </si>
  <si>
    <t>внедрение современных технических средств,обеспечения правопорядка и безопасности на улицах и в других общественных местах и раскрытие преступлений по "горячим следам",ремонт и обрудование участковых пунктов милиции</t>
  </si>
  <si>
    <t>деятельность общественных формирований правоохранительной направленности по обеспечению правопорядка в общественных местах.Функционирование ДНД.</t>
  </si>
  <si>
    <t>совместное патрулирование с целью выявления самовольных порубок и нарушений правил пожарной безопасности.</t>
  </si>
  <si>
    <t>Муниципальная целевая программа "Поддержка и развитие малого предпринимательства в Верхнекамском районе" на 2011-2013гг.</t>
  </si>
  <si>
    <t>Программа "Спортивная нация на 2011-2013годы"</t>
  </si>
  <si>
    <t>проведение спартакиады допризывной молодежи</t>
  </si>
  <si>
    <t>Проведение зимних Сельских олимпийских игр</t>
  </si>
  <si>
    <t>проведение соревнований по различным видам спорта,популярным в районе</t>
  </si>
  <si>
    <t>развитие ветеранского спортивного движения,привлечение ветеранов к занятиям и пропаганде физической культуры и спорта</t>
  </si>
  <si>
    <t>оказание содействия в развитии сорта среди инвалидов</t>
  </si>
  <si>
    <t>работа по привлечению подростков,склонных к правонарушениям,систематическим занятиям в секциях и группах по видам спорта,организация спортиных праздников,поддержка объединений,привлекающих данную категорию подростков к занятиям спортом</t>
  </si>
  <si>
    <t>обеспечение участия спортсменов и команд Верхнекамского района в зональных,областных,Всероссийских соревнованиях.</t>
  </si>
  <si>
    <t>Проведение районных конкурсов, смотров, фестивалей…</t>
  </si>
  <si>
    <t>развитие системы финансово-кредитной поддержки малого предпринимательства</t>
  </si>
  <si>
    <t>Муниципальнаяцелевая программа "Повышение безопасности дорожного движения в Верхнекамском районе на период 2011-2014 гг."</t>
  </si>
  <si>
    <t>итого</t>
  </si>
  <si>
    <t>Муниципальная целевая программа "Развитие транспортной инфраструктуры до 2015 года"</t>
  </si>
  <si>
    <t>содержание муниципальных дорог</t>
  </si>
  <si>
    <t xml:space="preserve">итого по администрации </t>
  </si>
  <si>
    <t>организация и проведение Дня работников культуры,конкурс профессионального мастерства</t>
  </si>
  <si>
    <t>межрайонный фестиваль по брейкдансу</t>
  </si>
  <si>
    <t>организация районного и межрайонного творческого конкурса ветеранов</t>
  </si>
  <si>
    <t>организация или участие в областном конкурсе юных исполнителей эстрадной песни "Наша надежда"</t>
  </si>
  <si>
    <t>приобретение компьютеров с лицензионными программами</t>
  </si>
  <si>
    <t>комплектование книжных фондов</t>
  </si>
  <si>
    <t>Муниципальная целевая программа "Пожарная безопасность в учреждениях культуры и дополнительного образования детей(детские музыкальные школы)Верхнекамского района на 2011-2015гг.</t>
  </si>
  <si>
    <t>итого по культуре</t>
  </si>
  <si>
    <t>Культура</t>
  </si>
  <si>
    <t>пост 432 от 29.04.2011 и пост 25.10.2010 №1151</t>
  </si>
  <si>
    <t>от 25.11.2010 № 1267</t>
  </si>
  <si>
    <t>№1101 от 13.10.2010</t>
  </si>
  <si>
    <t>№357 от 25.09.09</t>
  </si>
  <si>
    <t>№580 от 09.12.2009</t>
  </si>
  <si>
    <t>"Обеспечение жильем молодых семей "на 2011-2015годы</t>
  </si>
  <si>
    <t>Социальные выплаты</t>
  </si>
  <si>
    <t>Услуги по содержанию имущества</t>
  </si>
  <si>
    <t>Прочие расходы на уплату налогов (включаемых в состав расходов) государственной пошлины и сборов, разного рода платежей, в бюджеты всех уровней.</t>
  </si>
  <si>
    <t>Прочие услуги( услуги по страхованию)</t>
  </si>
  <si>
    <t>Увеличение стоимости основных средств</t>
  </si>
  <si>
    <t>Нагаева В.В.</t>
  </si>
  <si>
    <t>2-31-33</t>
  </si>
  <si>
    <t>Выполнение функций органами местного самоуправления</t>
  </si>
  <si>
    <t>Поддержка деятельности ВРО КОДОО "Юность Вятского края":                            -финансирование основных мероприятий организаций,    обеспечение участия активистов в межрайонных, областных, Всероссийских, международных мероприятиях, семинарах, конференциях, фестивалях, форумах, конкурсах, сессиях областных очно-заочных школ и других формах меропритий для молодежи</t>
  </si>
  <si>
    <t>организация поздравлений призывников весеннего и осеннего призыва</t>
  </si>
  <si>
    <t xml:space="preserve">Проведение районных конкурсов, викторин исторической и краеведческой направленности </t>
  </si>
  <si>
    <t>Районный смотр городской и сельской художественной самодеятельности</t>
  </si>
  <si>
    <t>Оснащение автоматической пожарной и охранной сигнализацией</t>
  </si>
  <si>
    <t>Создания условий для предоставления транспортных услуг населению и организации транспортного обслуживания, (тыс.руб.)</t>
  </si>
  <si>
    <t>Покраска моста и ограждений</t>
  </si>
  <si>
    <t>Содержание грунтовых автомобильных дорог</t>
  </si>
  <si>
    <t>Приобретение смет (Проверка и составление)</t>
  </si>
  <si>
    <t>Вырубка кустарников</t>
  </si>
  <si>
    <t>Паспортизация автодороги Кирс-Стрелково</t>
  </si>
  <si>
    <t>Увеличение количества АРМ, включенных в СМЭВ</t>
  </si>
  <si>
    <t>за 1 квартал 2013 года</t>
  </si>
  <si>
    <t xml:space="preserve"> План 2013г.</t>
  </si>
  <si>
    <t>Уточнённый план                         1 квартал 2013г.</t>
  </si>
  <si>
    <t>Факт                           1 квартал 2013г.</t>
  </si>
  <si>
    <t xml:space="preserve">Муниципальная целевая программа «Развитие информационного общества и электронного правительства на территории Верхнекамского района на 2013 года.» </t>
  </si>
  <si>
    <t>электромонтажные работы</t>
  </si>
  <si>
    <t>Долгосрочная целевая программа "Безопасность в образовательных учреждениях Верхнекамского района на 2010-2013гг."</t>
  </si>
  <si>
    <t>торжественное мероприятие "День учителя"</t>
  </si>
  <si>
    <t>организация питания учащихся, проживающих в интернате при школе</t>
  </si>
  <si>
    <t>аттестация рабочих мест</t>
  </si>
  <si>
    <t>выявление и поддержка талантливой молодежи средствами дополнительного образования ("Одаренные дети")</t>
  </si>
  <si>
    <t>Муниципальная долгосрочная целевая программа "Модернизация системы образования Верхнекамского района ."</t>
  </si>
  <si>
    <t>отборочный тур открытого телевизионного конкурса "Вятские зори"</t>
  </si>
  <si>
    <t>проведение юбилейных мероприятий</t>
  </si>
  <si>
    <t>областной фестиваль "Северная Вятка"</t>
  </si>
  <si>
    <t>организация полписки на периодические издания</t>
  </si>
  <si>
    <t>ремонтные работы в учреждениях культуры РКО</t>
  </si>
  <si>
    <t>Муниципальная  целевая программа "Управления  муниципальным имуществом на 2013 год."</t>
  </si>
  <si>
    <t>Проведение спартакиады коллективов физической культуры района</t>
  </si>
  <si>
    <t>оснащение учреждений культуры и дополнительного образования детей современным противопожарным оборудованием, средствами защиты и пожаротушения.</t>
  </si>
  <si>
    <t>мероприятия направленные на выполнение требований по пожарной безопасности</t>
  </si>
  <si>
    <t>приобретение и перезарядка огнетушителей, знаков и планов эвакуации, соответствующих ГОСТ</t>
  </si>
  <si>
    <t>установка аварийного освещения</t>
  </si>
  <si>
    <t>приобретение и замена противопожарного оборудования, горючих материалов на огнеупорные</t>
  </si>
  <si>
    <t>работа с подростками, попавшими в трудную жизненную ситуацию</t>
  </si>
  <si>
    <t>проведение мероприятий, направленных на профилактику экстремистских проявлений в молодежной среде</t>
  </si>
  <si>
    <t>поведение учебных сборов для юношей призывного возраста</t>
  </si>
  <si>
    <t>районный конкурс программ и проектов по патриотическому воспитанию молодежи.</t>
  </si>
  <si>
    <t>обеспечение участия молодежи в профильных семинарах, лагерях, конференциях, олимпиадах и др.</t>
  </si>
  <si>
    <t>проведение районных конкурсов для молодых семей</t>
  </si>
  <si>
    <t>обеспечение участия молодых семей в межрайонных, областных мероприятиях для молодых семей.</t>
  </si>
  <si>
    <t>поддержка молодежной самодеятельности</t>
  </si>
  <si>
    <t>Программа "Молодежь Верхнекамья"</t>
  </si>
  <si>
    <t>Проведение массовых молодежных мероприятий (День Молодежи,День ВМФ,физкультурника,Городской праздник "Последний звонок"</t>
  </si>
  <si>
    <t>Муниципальная долгосрочная программа "Развитие агропромышленного комплекса в Верхнекамском районе"</t>
  </si>
  <si>
    <t>Приобретение ГСМ</t>
  </si>
  <si>
    <t>МЦП "Развитие доступной среды жизнидеятельности для людей с ограниченными возможностями в Верхнекамском районе Кировской области"</t>
  </si>
  <si>
    <t>Ремонт падусов</t>
  </si>
  <si>
    <t>МЦП "Содействие занятости и социальная адаптация лиц вернувшихся из учреждений уголовно-исполнительной системы"</t>
  </si>
  <si>
    <t>оказание помощи в прохождении медицинской комиссии для трудоустройства</t>
  </si>
  <si>
    <t>ведомственных программ</t>
  </si>
  <si>
    <t>Ведомственная целевая программа "Дошкольное, общее, дополнительное образование в образовательных учреждениях Верхнекамского района "</t>
  </si>
  <si>
    <t>Для сведения</t>
  </si>
  <si>
    <t>Уточнённый план                         1 квартала 2013 г</t>
  </si>
  <si>
    <t>Факт                           1 квартал 2013</t>
  </si>
  <si>
    <t>Управление образования администрации Верхнекамского района</t>
  </si>
  <si>
    <t>ОЦП "Организация отдыха и оздоровления детей Кировской области" на 2012-2014 гг</t>
  </si>
  <si>
    <t>Областной бюджет</t>
  </si>
  <si>
    <t>Итого по образованию</t>
  </si>
  <si>
    <t>Отдел архитектуры и градостроительства</t>
  </si>
  <si>
    <t xml:space="preserve">Областная целевая программа "Развитие жилищного строительства в Кировской области" </t>
  </si>
  <si>
    <t>№ 1219 от 13.11.2010</t>
  </si>
  <si>
    <t>развитие жилищного строительства</t>
  </si>
  <si>
    <t>Отдел сельского хозяйства и продовольствия.</t>
  </si>
  <si>
    <t>Областная целевая программа "Социальное развитие села"</t>
  </si>
  <si>
    <t>Развитие агропромышленного комплекса Кировской области на период до 2015 года</t>
  </si>
  <si>
    <t>Итого по администрации</t>
  </si>
  <si>
    <t>Ведомственные целевые программы.</t>
  </si>
  <si>
    <t>"Основные направления деятельности в сфере культуры Верхнекамскогго района"</t>
  </si>
  <si>
    <t>Дошкольное, общее, дополнительное образование в образовательных учреждениях Верхнекамского района</t>
  </si>
  <si>
    <t>Совершенствование качества организации бюджетного процесса и функционирования финансового управления Верхнекамского района</t>
  </si>
  <si>
    <t>Совершенствование управленческих функций администрации Верхнекамского района</t>
  </si>
  <si>
    <t>Итого по программам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</si>
</sst>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0.0"/>
    <numFmt numFmtId="174" formatCode="0.00000000"/>
    <numFmt numFmtId="175" formatCode="0.000000000"/>
    <numFmt numFmtId="176" formatCode="0.0000000000"/>
    <numFmt numFmtId="177" formatCode="0.00000000000"/>
  </numFmts>
  <fonts count="2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73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173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173" fontId="6" fillId="5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6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/>
    </xf>
    <xf numFmtId="173" fontId="6" fillId="4" borderId="1" xfId="0" applyNumberFormat="1" applyFont="1" applyFill="1" applyBorder="1" applyAlignment="1">
      <alignment horizontal="center" vertical="center"/>
    </xf>
    <xf numFmtId="173" fontId="7" fillId="3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173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173" fontId="1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top" wrapText="1"/>
    </xf>
    <xf numFmtId="0" fontId="20" fillId="0" borderId="6" xfId="0" applyFont="1" applyFill="1" applyBorder="1" applyAlignment="1">
      <alignment vertical="top" wrapText="1"/>
    </xf>
    <xf numFmtId="0" fontId="20" fillId="0" borderId="5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2" fontId="14" fillId="0" borderId="4" xfId="0" applyNumberFormat="1" applyFont="1" applyFill="1" applyBorder="1" applyAlignment="1">
      <alignment horizontal="center" vertical="center"/>
    </xf>
    <xf numFmtId="2" fontId="0" fillId="0" borderId="9" xfId="0" applyNumberFormat="1" applyBorder="1" applyAlignment="1">
      <alignment/>
    </xf>
    <xf numFmtId="2" fontId="0" fillId="0" borderId="0" xfId="0" applyNumberFormat="1" applyAlignment="1">
      <alignment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7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73" fontId="7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9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2" fontId="0" fillId="5" borderId="1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view="pageBreakPreview" zoomScaleSheetLayoutView="100" workbookViewId="0" topLeftCell="A1">
      <pane ySplit="6" topLeftCell="BM67" activePane="bottomLeft" state="frozen"/>
      <selection pane="topLeft" activeCell="A1" sqref="A1"/>
      <selection pane="bottomLeft" activeCell="B74" sqref="B74"/>
    </sheetView>
  </sheetViews>
  <sheetFormatPr defaultColWidth="9.00390625" defaultRowHeight="12.75"/>
  <cols>
    <col min="1" max="1" width="4.375" style="0" customWidth="1"/>
    <col min="2" max="2" width="33.00390625" style="0" customWidth="1"/>
    <col min="3" max="3" width="11.25390625" style="0" customWidth="1"/>
    <col min="4" max="4" width="8.875" style="0" customWidth="1"/>
    <col min="5" max="5" width="11.125" style="0" customWidth="1"/>
    <col min="6" max="6" width="11.00390625" style="0" customWidth="1"/>
    <col min="7" max="7" width="10.625" style="0" customWidth="1"/>
    <col min="8" max="8" width="12.25390625" style="5" customWidth="1"/>
    <col min="9" max="9" width="13.00390625" style="0" customWidth="1"/>
  </cols>
  <sheetData>
    <row r="1" spans="1:8" ht="14.25">
      <c r="A1" s="96" t="s">
        <v>0</v>
      </c>
      <c r="B1" s="96"/>
      <c r="C1" s="96"/>
      <c r="D1" s="96"/>
      <c r="E1" s="96"/>
      <c r="F1" s="96"/>
      <c r="G1" s="96"/>
      <c r="H1" s="35"/>
    </row>
    <row r="2" spans="1:8" ht="14.25">
      <c r="A2" s="96" t="s">
        <v>4</v>
      </c>
      <c r="B2" s="96"/>
      <c r="C2" s="96"/>
      <c r="D2" s="96"/>
      <c r="E2" s="96"/>
      <c r="F2" s="96"/>
      <c r="G2" s="96"/>
      <c r="H2" s="35"/>
    </row>
    <row r="3" spans="1:8" ht="14.25">
      <c r="A3" s="96" t="s">
        <v>1</v>
      </c>
      <c r="B3" s="96"/>
      <c r="C3" s="96"/>
      <c r="D3" s="96"/>
      <c r="E3" s="96"/>
      <c r="F3" s="96"/>
      <c r="G3" s="96"/>
      <c r="H3" s="35"/>
    </row>
    <row r="4" spans="1:8" ht="14.25">
      <c r="A4" s="96" t="s">
        <v>82</v>
      </c>
      <c r="B4" s="96"/>
      <c r="C4" s="96"/>
      <c r="D4" s="96"/>
      <c r="E4" s="96"/>
      <c r="F4" s="96"/>
      <c r="G4" s="96"/>
      <c r="H4" s="35"/>
    </row>
    <row r="5" spans="1:14" ht="26.25" customHeight="1">
      <c r="A5" s="104" t="s">
        <v>2</v>
      </c>
      <c r="B5" s="103" t="s">
        <v>10</v>
      </c>
      <c r="C5" s="105" t="s">
        <v>3</v>
      </c>
      <c r="D5" s="105"/>
      <c r="E5" s="105"/>
      <c r="F5" s="105"/>
      <c r="G5" s="98"/>
      <c r="H5" s="99"/>
      <c r="N5" s="38"/>
    </row>
    <row r="6" spans="1:8" ht="68.25" customHeight="1">
      <c r="A6" s="104"/>
      <c r="B6" s="103"/>
      <c r="C6" s="36" t="s">
        <v>8</v>
      </c>
      <c r="D6" s="37" t="s">
        <v>83</v>
      </c>
      <c r="E6" s="37" t="s">
        <v>84</v>
      </c>
      <c r="F6" s="36" t="s">
        <v>85</v>
      </c>
      <c r="G6" s="36" t="s">
        <v>21</v>
      </c>
      <c r="H6" s="36" t="s">
        <v>22</v>
      </c>
    </row>
    <row r="7" spans="1:8" ht="15.75" customHeight="1">
      <c r="A7" s="97" t="s">
        <v>5</v>
      </c>
      <c r="B7" s="97"/>
      <c r="C7" s="97"/>
      <c r="D7" s="97"/>
      <c r="E7" s="97"/>
      <c r="F7" s="97"/>
      <c r="G7" s="97"/>
      <c r="H7" s="9"/>
    </row>
    <row r="8" spans="1:9" ht="27.75" customHeight="1">
      <c r="A8" s="90" t="s">
        <v>88</v>
      </c>
      <c r="B8" s="91"/>
      <c r="C8" s="91"/>
      <c r="D8" s="91"/>
      <c r="E8" s="91"/>
      <c r="F8" s="91"/>
      <c r="G8" s="91"/>
      <c r="H8" s="92"/>
      <c r="I8" t="s">
        <v>59</v>
      </c>
    </row>
    <row r="9" spans="1:8" ht="25.5">
      <c r="A9" s="59">
        <v>1</v>
      </c>
      <c r="B9" s="60" t="s">
        <v>87</v>
      </c>
      <c r="C9" s="61" t="s">
        <v>9</v>
      </c>
      <c r="D9" s="62">
        <v>198.5</v>
      </c>
      <c r="E9" s="62">
        <v>198.5</v>
      </c>
      <c r="F9" s="62">
        <v>0</v>
      </c>
      <c r="G9" s="63">
        <f>F9/D9*100</f>
        <v>0</v>
      </c>
      <c r="H9" s="63">
        <f>F9/E9*100</f>
        <v>0</v>
      </c>
    </row>
    <row r="10" spans="1:9" ht="14.25" customHeight="1">
      <c r="A10" s="10"/>
      <c r="B10" s="11" t="s">
        <v>6</v>
      </c>
      <c r="C10" s="46"/>
      <c r="D10" s="11">
        <f>D9</f>
        <v>198.5</v>
      </c>
      <c r="E10" s="11">
        <f>SUM(E9:E9)</f>
        <v>198.5</v>
      </c>
      <c r="F10" s="11">
        <f>SUM(F9:F9)</f>
        <v>0</v>
      </c>
      <c r="G10" s="12">
        <f>F10/D10*100</f>
        <v>0</v>
      </c>
      <c r="H10" s="12">
        <f>F10/E10*100</f>
        <v>0</v>
      </c>
      <c r="I10" s="41"/>
    </row>
    <row r="11" spans="1:9" ht="28.5" customHeight="1">
      <c r="A11" s="90" t="s">
        <v>93</v>
      </c>
      <c r="B11" s="91"/>
      <c r="C11" s="91"/>
      <c r="D11" s="91"/>
      <c r="E11" s="91"/>
      <c r="F11" s="91"/>
      <c r="G11" s="91"/>
      <c r="H11" s="92"/>
      <c r="I11" t="s">
        <v>60</v>
      </c>
    </row>
    <row r="12" spans="1:8" ht="25.5">
      <c r="A12" s="59">
        <v>1</v>
      </c>
      <c r="B12" s="64" t="s">
        <v>24</v>
      </c>
      <c r="C12" s="65" t="s">
        <v>9</v>
      </c>
      <c r="D12" s="59">
        <f>380-272</f>
        <v>108</v>
      </c>
      <c r="E12" s="59">
        <v>380</v>
      </c>
      <c r="F12" s="59">
        <v>0</v>
      </c>
      <c r="G12" s="66">
        <f aca="true" t="shared" si="0" ref="G12:G19">F12/D12*100</f>
        <v>0</v>
      </c>
      <c r="H12" s="66">
        <f aca="true" t="shared" si="1" ref="H12:H19">F12/E12*100</f>
        <v>0</v>
      </c>
    </row>
    <row r="13" spans="1:8" ht="25.5">
      <c r="A13" s="59">
        <v>2</v>
      </c>
      <c r="B13" s="64" t="s">
        <v>89</v>
      </c>
      <c r="C13" s="65" t="s">
        <v>9</v>
      </c>
      <c r="D13" s="59">
        <v>10</v>
      </c>
      <c r="E13" s="59">
        <v>10</v>
      </c>
      <c r="F13" s="59">
        <v>0</v>
      </c>
      <c r="G13" s="66">
        <f t="shared" si="0"/>
        <v>0</v>
      </c>
      <c r="H13" s="66">
        <f t="shared" si="1"/>
        <v>0</v>
      </c>
    </row>
    <row r="14" spans="1:8" ht="25.5">
      <c r="A14" s="59">
        <v>3</v>
      </c>
      <c r="B14" s="64" t="s">
        <v>90</v>
      </c>
      <c r="C14" s="65" t="s">
        <v>9</v>
      </c>
      <c r="D14" s="59">
        <v>150</v>
      </c>
      <c r="E14" s="59">
        <v>150</v>
      </c>
      <c r="F14" s="59">
        <v>0</v>
      </c>
      <c r="G14" s="66">
        <f t="shared" si="0"/>
        <v>0</v>
      </c>
      <c r="H14" s="66">
        <f t="shared" si="1"/>
        <v>0</v>
      </c>
    </row>
    <row r="15" spans="1:8" ht="25.5">
      <c r="A15" s="59">
        <v>4</v>
      </c>
      <c r="B15" s="64" t="s">
        <v>7</v>
      </c>
      <c r="C15" s="65" t="s">
        <v>9</v>
      </c>
      <c r="D15" s="59">
        <v>150</v>
      </c>
      <c r="E15" s="59">
        <v>150</v>
      </c>
      <c r="F15" s="59">
        <v>13.6</v>
      </c>
      <c r="G15" s="66">
        <f t="shared" si="0"/>
        <v>9.066666666666666</v>
      </c>
      <c r="H15" s="67">
        <f t="shared" si="1"/>
        <v>9.066666666666666</v>
      </c>
    </row>
    <row r="16" spans="1:8" ht="25.5">
      <c r="A16" s="59">
        <v>5</v>
      </c>
      <c r="B16" s="64" t="s">
        <v>91</v>
      </c>
      <c r="C16" s="65" t="s">
        <v>9</v>
      </c>
      <c r="D16" s="59">
        <v>20</v>
      </c>
      <c r="E16" s="59">
        <v>20</v>
      </c>
      <c r="F16" s="59">
        <v>20</v>
      </c>
      <c r="G16" s="66">
        <f t="shared" si="0"/>
        <v>100</v>
      </c>
      <c r="H16" s="67">
        <f t="shared" si="1"/>
        <v>100</v>
      </c>
    </row>
    <row r="17" spans="1:8" ht="51">
      <c r="A17" s="59">
        <v>6</v>
      </c>
      <c r="B17" s="64" t="s">
        <v>92</v>
      </c>
      <c r="C17" s="65" t="s">
        <v>9</v>
      </c>
      <c r="D17" s="59">
        <v>140</v>
      </c>
      <c r="E17" s="59">
        <v>140</v>
      </c>
      <c r="F17" s="59">
        <v>92.4</v>
      </c>
      <c r="G17" s="66">
        <f t="shared" si="0"/>
        <v>66</v>
      </c>
      <c r="H17" s="67">
        <f t="shared" si="1"/>
        <v>66</v>
      </c>
    </row>
    <row r="18" spans="1:9" s="2" customFormat="1" ht="12.75">
      <c r="A18" s="13"/>
      <c r="B18" s="14" t="s">
        <v>6</v>
      </c>
      <c r="C18" s="44"/>
      <c r="D18" s="13">
        <f>D17+D16+D15+D14+D13+D12</f>
        <v>578</v>
      </c>
      <c r="E18" s="13">
        <f>SUM(E12:E17)</f>
        <v>850</v>
      </c>
      <c r="F18" s="13">
        <f>SUM(F12:F17)</f>
        <v>126</v>
      </c>
      <c r="G18" s="15">
        <f t="shared" si="0"/>
        <v>21.79930795847751</v>
      </c>
      <c r="H18" s="52">
        <f t="shared" si="1"/>
        <v>14.823529411764705</v>
      </c>
      <c r="I18" s="47"/>
    </row>
    <row r="19" spans="1:9" s="2" customFormat="1" ht="15" customHeight="1">
      <c r="A19" s="19"/>
      <c r="B19" s="20" t="s">
        <v>25</v>
      </c>
      <c r="C19" s="21"/>
      <c r="D19" s="19">
        <f>D18+D10</f>
        <v>776.5</v>
      </c>
      <c r="E19" s="19">
        <f>E18+E10</f>
        <v>1048.5</v>
      </c>
      <c r="F19" s="19">
        <f>F18+F10</f>
        <v>126</v>
      </c>
      <c r="G19" s="48">
        <f t="shared" si="0"/>
        <v>16.22665808113329</v>
      </c>
      <c r="H19" s="48">
        <f t="shared" si="1"/>
        <v>12.017167381974248</v>
      </c>
      <c r="I19" s="40"/>
    </row>
    <row r="20" spans="1:8" ht="18.75">
      <c r="A20" s="100" t="s">
        <v>26</v>
      </c>
      <c r="B20" s="101"/>
      <c r="C20" s="101"/>
      <c r="D20" s="101"/>
      <c r="E20" s="101"/>
      <c r="F20" s="101"/>
      <c r="G20" s="101"/>
      <c r="H20" s="102"/>
    </row>
    <row r="21" spans="1:10" ht="51.75" customHeight="1">
      <c r="A21" s="90" t="s">
        <v>99</v>
      </c>
      <c r="B21" s="91"/>
      <c r="C21" s="91"/>
      <c r="D21" s="91"/>
      <c r="E21" s="91"/>
      <c r="F21" s="91"/>
      <c r="G21" s="91"/>
      <c r="H21" s="92"/>
      <c r="I21" s="85"/>
      <c r="J21" s="86"/>
    </row>
    <row r="22" spans="1:8" ht="27" customHeight="1">
      <c r="A22" s="59">
        <v>1</v>
      </c>
      <c r="B22" s="68" t="s">
        <v>63</v>
      </c>
      <c r="C22" s="65" t="s">
        <v>9</v>
      </c>
      <c r="D22" s="59">
        <v>7120.1</v>
      </c>
      <c r="E22" s="59">
        <v>5920.86</v>
      </c>
      <c r="F22" s="59">
        <f>103.591+14.5</f>
        <v>118.091</v>
      </c>
      <c r="G22" s="66">
        <f aca="true" t="shared" si="2" ref="G22:G27">F22/D22*100</f>
        <v>1.6585581663178885</v>
      </c>
      <c r="H22" s="66">
        <f aca="true" t="shared" si="3" ref="H22:H27">F22/E22*100</f>
        <v>1.9944906652074192</v>
      </c>
    </row>
    <row r="23" spans="1:8" ht="27" customHeight="1">
      <c r="A23" s="59">
        <v>2</v>
      </c>
      <c r="B23" s="68" t="s">
        <v>65</v>
      </c>
      <c r="C23" s="65" t="s">
        <v>9</v>
      </c>
      <c r="D23" s="59">
        <v>562.2</v>
      </c>
      <c r="E23" s="59">
        <v>562.2</v>
      </c>
      <c r="F23" s="59">
        <f>50+62.539+50-9</f>
        <v>153.539</v>
      </c>
      <c r="G23" s="66">
        <f t="shared" si="2"/>
        <v>27.310387762362144</v>
      </c>
      <c r="H23" s="66">
        <f t="shared" si="3"/>
        <v>27.310387762362144</v>
      </c>
    </row>
    <row r="24" spans="1:8" ht="66.75" customHeight="1">
      <c r="A24" s="59">
        <v>3</v>
      </c>
      <c r="B24" s="68" t="s">
        <v>64</v>
      </c>
      <c r="C24" s="65" t="s">
        <v>9</v>
      </c>
      <c r="D24" s="59">
        <v>96.5</v>
      </c>
      <c r="E24" s="59">
        <v>96.5</v>
      </c>
      <c r="F24" s="59">
        <v>25.548</v>
      </c>
      <c r="G24" s="66">
        <f t="shared" si="2"/>
        <v>26.474611398963727</v>
      </c>
      <c r="H24" s="66">
        <f t="shared" si="3"/>
        <v>26.474611398963727</v>
      </c>
    </row>
    <row r="25" spans="1:8" ht="50.25" customHeight="1">
      <c r="A25" s="59">
        <v>4</v>
      </c>
      <c r="B25" s="68" t="s">
        <v>66</v>
      </c>
      <c r="C25" s="65" t="s">
        <v>9</v>
      </c>
      <c r="D25" s="59">
        <v>0</v>
      </c>
      <c r="E25" s="59">
        <v>444.24</v>
      </c>
      <c r="F25" s="59">
        <v>0</v>
      </c>
      <c r="G25" s="66" t="e">
        <f>F25/D25*100</f>
        <v>#DIV/0!</v>
      </c>
      <c r="H25" s="66">
        <f>F25/E25*100</f>
        <v>0</v>
      </c>
    </row>
    <row r="26" spans="1:8" ht="50.25" customHeight="1">
      <c r="A26" s="59">
        <v>5</v>
      </c>
      <c r="B26" s="68" t="s">
        <v>69</v>
      </c>
      <c r="C26" s="65" t="s">
        <v>9</v>
      </c>
      <c r="D26" s="59">
        <v>217.2</v>
      </c>
      <c r="E26" s="59">
        <v>217.2</v>
      </c>
      <c r="F26" s="59">
        <v>0</v>
      </c>
      <c r="G26" s="66">
        <f>F26/D26*100</f>
        <v>0</v>
      </c>
      <c r="H26" s="66">
        <f>F26/E26*100</f>
        <v>0</v>
      </c>
    </row>
    <row r="27" spans="1:9" ht="16.5" customHeight="1">
      <c r="A27" s="13"/>
      <c r="B27" s="14" t="s">
        <v>6</v>
      </c>
      <c r="C27" s="44"/>
      <c r="D27" s="13">
        <f>D25+D24+D23+D22+D26</f>
        <v>7996</v>
      </c>
      <c r="E27" s="13">
        <f>E25+E24+E23+E22+E26</f>
        <v>7240.999999999999</v>
      </c>
      <c r="F27" s="13">
        <f>F25+F24+F23+F22</f>
        <v>297.178</v>
      </c>
      <c r="G27" s="49">
        <f t="shared" si="2"/>
        <v>3.716583291645823</v>
      </c>
      <c r="H27" s="49">
        <f t="shared" si="3"/>
        <v>4.104101643419418</v>
      </c>
      <c r="I27" s="41"/>
    </row>
    <row r="28" spans="1:9" ht="32.25" customHeight="1">
      <c r="A28" s="90" t="s">
        <v>27</v>
      </c>
      <c r="B28" s="91"/>
      <c r="C28" s="91"/>
      <c r="D28" s="91"/>
      <c r="E28" s="91"/>
      <c r="F28" s="91"/>
      <c r="G28" s="91"/>
      <c r="H28" s="92"/>
      <c r="I28" t="s">
        <v>57</v>
      </c>
    </row>
    <row r="29" spans="1:8" ht="87.75" customHeight="1">
      <c r="A29" s="59">
        <v>1</v>
      </c>
      <c r="B29" s="68" t="s">
        <v>28</v>
      </c>
      <c r="C29" s="65" t="s">
        <v>9</v>
      </c>
      <c r="D29" s="59">
        <v>0</v>
      </c>
      <c r="E29" s="59">
        <v>81.3</v>
      </c>
      <c r="F29" s="59">
        <v>0</v>
      </c>
      <c r="G29" s="66" t="e">
        <f>F29/D29*100</f>
        <v>#DIV/0!</v>
      </c>
      <c r="H29" s="66" t="e">
        <f>E29/F29*100</f>
        <v>#DIV/0!</v>
      </c>
    </row>
    <row r="30" spans="1:8" ht="72" customHeight="1">
      <c r="A30" s="59">
        <v>2</v>
      </c>
      <c r="B30" s="68" t="s">
        <v>29</v>
      </c>
      <c r="C30" s="65" t="s">
        <v>9</v>
      </c>
      <c r="D30" s="59">
        <v>35</v>
      </c>
      <c r="E30" s="59">
        <v>28.7</v>
      </c>
      <c r="F30" s="59">
        <v>28.7</v>
      </c>
      <c r="G30" s="66">
        <f>F30/D30*100</f>
        <v>82</v>
      </c>
      <c r="H30" s="66">
        <f>E30/F30*100</f>
        <v>100</v>
      </c>
    </row>
    <row r="31" spans="1:8" ht="57.75" customHeight="1">
      <c r="A31" s="59">
        <v>3</v>
      </c>
      <c r="B31" s="68" t="s">
        <v>30</v>
      </c>
      <c r="C31" s="65" t="s">
        <v>9</v>
      </c>
      <c r="D31" s="59">
        <v>15</v>
      </c>
      <c r="E31" s="59">
        <v>15</v>
      </c>
      <c r="F31" s="59">
        <v>0</v>
      </c>
      <c r="G31" s="66">
        <f>F31/D31*100</f>
        <v>0</v>
      </c>
      <c r="H31" s="66" t="e">
        <f>E31/F31*100</f>
        <v>#DIV/0!</v>
      </c>
    </row>
    <row r="32" spans="1:9" ht="16.5" customHeight="1">
      <c r="A32" s="13"/>
      <c r="B32" s="14" t="s">
        <v>6</v>
      </c>
      <c r="C32" s="44"/>
      <c r="D32" s="13">
        <f>D29+D30+D31</f>
        <v>50</v>
      </c>
      <c r="E32" s="13">
        <f>E29+E30+E31</f>
        <v>125</v>
      </c>
      <c r="F32" s="13">
        <f>F29+F30+F31</f>
        <v>28.7</v>
      </c>
      <c r="G32" s="15">
        <f>F32/D32*100</f>
        <v>57.4</v>
      </c>
      <c r="H32" s="15">
        <f>F32/E32*100</f>
        <v>22.96</v>
      </c>
      <c r="I32" s="41"/>
    </row>
    <row r="33" spans="1:8" ht="36.75" customHeight="1">
      <c r="A33" s="93" t="s">
        <v>31</v>
      </c>
      <c r="B33" s="94"/>
      <c r="C33" s="94"/>
      <c r="D33" s="94"/>
      <c r="E33" s="94"/>
      <c r="F33" s="94"/>
      <c r="G33" s="94"/>
      <c r="H33" s="95"/>
    </row>
    <row r="34" spans="1:8" ht="40.5" customHeight="1">
      <c r="A34" s="69">
        <v>1</v>
      </c>
      <c r="B34" s="68" t="s">
        <v>41</v>
      </c>
      <c r="C34" s="65" t="s">
        <v>20</v>
      </c>
      <c r="D34" s="59">
        <v>25</v>
      </c>
      <c r="E34" s="59">
        <v>25</v>
      </c>
      <c r="F34" s="59">
        <v>0</v>
      </c>
      <c r="G34" s="70">
        <f>F34/D34*100</f>
        <v>0</v>
      </c>
      <c r="H34" s="66">
        <f>F34/E34*100</f>
        <v>0</v>
      </c>
    </row>
    <row r="35" spans="1:9" ht="12.75">
      <c r="A35" s="16"/>
      <c r="B35" s="14" t="s">
        <v>6</v>
      </c>
      <c r="C35" s="10"/>
      <c r="D35" s="13">
        <f>D34</f>
        <v>25</v>
      </c>
      <c r="E35" s="13">
        <f>E34</f>
        <v>25</v>
      </c>
      <c r="F35" s="13">
        <f>F34</f>
        <v>0</v>
      </c>
      <c r="G35" s="15">
        <f>F35/E35*100</f>
        <v>0</v>
      </c>
      <c r="H35" s="15">
        <f>G35</f>
        <v>0</v>
      </c>
      <c r="I35" s="39"/>
    </row>
    <row r="36" spans="1:9" ht="15">
      <c r="A36" s="87" t="s">
        <v>32</v>
      </c>
      <c r="B36" s="88"/>
      <c r="C36" s="88"/>
      <c r="D36" s="88"/>
      <c r="E36" s="88"/>
      <c r="F36" s="88"/>
      <c r="G36" s="88"/>
      <c r="H36" s="89"/>
      <c r="I36" t="s">
        <v>58</v>
      </c>
    </row>
    <row r="37" spans="1:8" ht="25.5">
      <c r="A37" s="59">
        <v>1</v>
      </c>
      <c r="B37" s="68" t="s">
        <v>100</v>
      </c>
      <c r="C37" s="65" t="s">
        <v>9</v>
      </c>
      <c r="D37" s="59">
        <v>30</v>
      </c>
      <c r="E37" s="59">
        <f>30-5.96-4.06</f>
        <v>19.98</v>
      </c>
      <c r="F37" s="59">
        <v>4.702</v>
      </c>
      <c r="G37" s="66">
        <f aca="true" t="shared" si="4" ref="G37:G45">F37/D37*100</f>
        <v>15.673333333333334</v>
      </c>
      <c r="H37" s="66">
        <f aca="true" t="shared" si="5" ref="H37:H42">F37/E37*100</f>
        <v>23.533533533533532</v>
      </c>
    </row>
    <row r="38" spans="1:9" ht="25.5">
      <c r="A38" s="59">
        <f aca="true" t="shared" si="6" ref="A38:A44">A37+1</f>
        <v>2</v>
      </c>
      <c r="B38" s="68" t="s">
        <v>33</v>
      </c>
      <c r="C38" s="65" t="s">
        <v>9</v>
      </c>
      <c r="D38" s="59">
        <v>3</v>
      </c>
      <c r="E38" s="59">
        <v>3</v>
      </c>
      <c r="F38" s="59">
        <v>0</v>
      </c>
      <c r="G38" s="66">
        <f t="shared" si="4"/>
        <v>0</v>
      </c>
      <c r="H38" s="66">
        <f t="shared" si="5"/>
        <v>0</v>
      </c>
      <c r="I38" s="33"/>
    </row>
    <row r="39" spans="1:8" ht="25.5">
      <c r="A39" s="59">
        <f t="shared" si="6"/>
        <v>3</v>
      </c>
      <c r="B39" s="68" t="s">
        <v>34</v>
      </c>
      <c r="C39" s="65" t="s">
        <v>9</v>
      </c>
      <c r="D39" s="59">
        <v>7</v>
      </c>
      <c r="E39" s="70">
        <v>12.964</v>
      </c>
      <c r="F39" s="70">
        <v>12.964</v>
      </c>
      <c r="G39" s="66">
        <f t="shared" si="4"/>
        <v>185.20000000000002</v>
      </c>
      <c r="H39" s="66">
        <f t="shared" si="5"/>
        <v>100</v>
      </c>
    </row>
    <row r="40" spans="1:8" ht="38.25">
      <c r="A40" s="59">
        <f t="shared" si="6"/>
        <v>4</v>
      </c>
      <c r="B40" s="68" t="s">
        <v>35</v>
      </c>
      <c r="C40" s="65" t="s">
        <v>9</v>
      </c>
      <c r="D40" s="59">
        <v>5</v>
      </c>
      <c r="E40" s="59">
        <v>9.06</v>
      </c>
      <c r="F40" s="59">
        <v>9.06</v>
      </c>
      <c r="G40" s="66">
        <f t="shared" si="4"/>
        <v>181.20000000000002</v>
      </c>
      <c r="H40" s="66">
        <f t="shared" si="5"/>
        <v>100</v>
      </c>
    </row>
    <row r="41" spans="1:8" ht="25.5">
      <c r="A41" s="59">
        <f t="shared" si="6"/>
        <v>5</v>
      </c>
      <c r="B41" s="71" t="s">
        <v>36</v>
      </c>
      <c r="C41" s="65" t="s">
        <v>9</v>
      </c>
      <c r="D41" s="59">
        <v>3</v>
      </c>
      <c r="E41" s="59">
        <v>3</v>
      </c>
      <c r="F41" s="59">
        <v>0</v>
      </c>
      <c r="G41" s="59">
        <f t="shared" si="4"/>
        <v>0</v>
      </c>
      <c r="H41" s="59">
        <f t="shared" si="5"/>
        <v>0</v>
      </c>
    </row>
    <row r="42" spans="1:8" ht="25.5">
      <c r="A42" s="59">
        <f t="shared" si="6"/>
        <v>6</v>
      </c>
      <c r="B42" s="68" t="s">
        <v>37</v>
      </c>
      <c r="C42" s="65" t="s">
        <v>9</v>
      </c>
      <c r="D42" s="59">
        <v>7</v>
      </c>
      <c r="E42" s="59">
        <v>7</v>
      </c>
      <c r="F42" s="59">
        <v>1</v>
      </c>
      <c r="G42" s="70">
        <f t="shared" si="4"/>
        <v>14.285714285714285</v>
      </c>
      <c r="H42" s="70">
        <f t="shared" si="5"/>
        <v>14.285714285714285</v>
      </c>
    </row>
    <row r="43" spans="1:8" ht="114.75">
      <c r="A43" s="59">
        <f t="shared" si="6"/>
        <v>7</v>
      </c>
      <c r="B43" s="68" t="s">
        <v>38</v>
      </c>
      <c r="C43" s="65" t="s">
        <v>9</v>
      </c>
      <c r="D43" s="59">
        <v>5</v>
      </c>
      <c r="E43" s="59">
        <v>5</v>
      </c>
      <c r="F43" s="59">
        <v>3.027</v>
      </c>
      <c r="G43" s="70">
        <f>F43/D43*100</f>
        <v>60.540000000000006</v>
      </c>
      <c r="H43" s="70">
        <f>F43/E43*100</f>
        <v>60.540000000000006</v>
      </c>
    </row>
    <row r="44" spans="1:8" ht="51">
      <c r="A44" s="59">
        <f t="shared" si="6"/>
        <v>8</v>
      </c>
      <c r="B44" s="68" t="s">
        <v>39</v>
      </c>
      <c r="C44" s="65" t="s">
        <v>9</v>
      </c>
      <c r="D44" s="59">
        <v>40</v>
      </c>
      <c r="E44" s="59">
        <v>40</v>
      </c>
      <c r="F44" s="59">
        <v>24.35</v>
      </c>
      <c r="G44" s="66">
        <f t="shared" si="4"/>
        <v>60.875</v>
      </c>
      <c r="H44" s="66">
        <f>F44/E44*100</f>
        <v>60.875</v>
      </c>
    </row>
    <row r="45" spans="1:9" s="2" customFormat="1" ht="12.75">
      <c r="A45" s="13"/>
      <c r="B45" s="14" t="s">
        <v>6</v>
      </c>
      <c r="C45" s="13"/>
      <c r="D45" s="13">
        <f>SUM(D37:D44)</f>
        <v>100</v>
      </c>
      <c r="E45" s="53">
        <f>SUM(E37:E44)</f>
        <v>100.004</v>
      </c>
      <c r="F45" s="15">
        <f>SUM(F37:F44)</f>
        <v>55.103</v>
      </c>
      <c r="G45" s="15">
        <f t="shared" si="4"/>
        <v>55.103</v>
      </c>
      <c r="H45" s="15">
        <f>F45/E45*100</f>
        <v>55.10079596816128</v>
      </c>
      <c r="I45" s="40"/>
    </row>
    <row r="46" spans="1:9" ht="20.25" customHeight="1">
      <c r="A46" s="87" t="s">
        <v>114</v>
      </c>
      <c r="B46" s="88"/>
      <c r="C46" s="88"/>
      <c r="D46" s="88"/>
      <c r="E46" s="88"/>
      <c r="F46" s="88"/>
      <c r="G46" s="88"/>
      <c r="H46" s="89"/>
      <c r="I46" s="34"/>
    </row>
    <row r="47" spans="1:8" ht="25.5">
      <c r="A47" s="59">
        <v>1</v>
      </c>
      <c r="B47" s="68" t="s">
        <v>11</v>
      </c>
      <c r="C47" s="65" t="s">
        <v>9</v>
      </c>
      <c r="D47" s="59">
        <v>1</v>
      </c>
      <c r="E47" s="59">
        <v>1</v>
      </c>
      <c r="F47" s="59">
        <v>1</v>
      </c>
      <c r="G47" s="59">
        <f>F47/D47*100</f>
        <v>100</v>
      </c>
      <c r="H47" s="59">
        <f>F47/E47*100</f>
        <v>100</v>
      </c>
    </row>
    <row r="48" spans="1:8" ht="25.5">
      <c r="A48" s="59">
        <f>A47+1</f>
        <v>2</v>
      </c>
      <c r="B48" s="68" t="s">
        <v>12</v>
      </c>
      <c r="C48" s="65" t="s">
        <v>9</v>
      </c>
      <c r="D48" s="59">
        <v>5</v>
      </c>
      <c r="E48" s="59">
        <v>5</v>
      </c>
      <c r="F48" s="59">
        <v>0</v>
      </c>
      <c r="G48" s="59">
        <f>F48/D48*100</f>
        <v>0</v>
      </c>
      <c r="H48" s="59">
        <f>F48/E48*100</f>
        <v>0</v>
      </c>
    </row>
    <row r="49" spans="1:8" ht="38.25">
      <c r="A49" s="59">
        <f>A48+1</f>
        <v>3</v>
      </c>
      <c r="B49" s="72" t="s">
        <v>13</v>
      </c>
      <c r="C49" s="65" t="s">
        <v>9</v>
      </c>
      <c r="D49" s="59">
        <v>3</v>
      </c>
      <c r="E49" s="59">
        <v>3</v>
      </c>
      <c r="F49" s="59">
        <v>0</v>
      </c>
      <c r="G49" s="59">
        <f aca="true" t="shared" si="7" ref="G49:G68">F49/D49*100</f>
        <v>0</v>
      </c>
      <c r="H49" s="59">
        <f aca="true" t="shared" si="8" ref="H49:H68">F49/E49*100</f>
        <v>0</v>
      </c>
    </row>
    <row r="50" spans="1:8" ht="33.75" customHeight="1">
      <c r="A50" s="59">
        <f>A49+1</f>
        <v>4</v>
      </c>
      <c r="B50" s="68" t="s">
        <v>40</v>
      </c>
      <c r="C50" s="65" t="s">
        <v>9</v>
      </c>
      <c r="D50" s="59">
        <v>5</v>
      </c>
      <c r="E50" s="59">
        <v>5</v>
      </c>
      <c r="F50" s="59">
        <v>0</v>
      </c>
      <c r="G50" s="59">
        <f t="shared" si="7"/>
        <v>0</v>
      </c>
      <c r="H50" s="59">
        <f t="shared" si="8"/>
        <v>0</v>
      </c>
    </row>
    <row r="51" spans="1:8" ht="38.25">
      <c r="A51" s="59">
        <f>A50+1</f>
        <v>5</v>
      </c>
      <c r="B51" s="68" t="s">
        <v>19</v>
      </c>
      <c r="C51" s="65" t="s">
        <v>9</v>
      </c>
      <c r="D51" s="59">
        <v>1</v>
      </c>
      <c r="E51" s="59">
        <v>1</v>
      </c>
      <c r="F51" s="59">
        <v>0</v>
      </c>
      <c r="G51" s="59">
        <f t="shared" si="7"/>
        <v>0</v>
      </c>
      <c r="H51" s="59">
        <f t="shared" si="8"/>
        <v>0</v>
      </c>
    </row>
    <row r="52" spans="1:8" ht="76.5">
      <c r="A52" s="59">
        <v>6</v>
      </c>
      <c r="B52" s="68" t="s">
        <v>14</v>
      </c>
      <c r="C52" s="65" t="s">
        <v>9</v>
      </c>
      <c r="D52" s="59">
        <v>7</v>
      </c>
      <c r="E52" s="59">
        <v>7</v>
      </c>
      <c r="F52" s="59">
        <v>0</v>
      </c>
      <c r="G52" s="59">
        <f t="shared" si="7"/>
        <v>0</v>
      </c>
      <c r="H52" s="59">
        <f t="shared" si="8"/>
        <v>0</v>
      </c>
    </row>
    <row r="53" spans="1:8" ht="42" customHeight="1">
      <c r="A53" s="59">
        <v>7</v>
      </c>
      <c r="B53" s="68" t="s">
        <v>15</v>
      </c>
      <c r="C53" s="65" t="s">
        <v>9</v>
      </c>
      <c r="D53" s="59">
        <v>3</v>
      </c>
      <c r="E53" s="59">
        <v>3</v>
      </c>
      <c r="F53" s="59">
        <v>0</v>
      </c>
      <c r="G53" s="59">
        <f t="shared" si="7"/>
        <v>0</v>
      </c>
      <c r="H53" s="59">
        <f t="shared" si="8"/>
        <v>0</v>
      </c>
    </row>
    <row r="54" spans="1:8" ht="51">
      <c r="A54" s="59">
        <v>8</v>
      </c>
      <c r="B54" s="73" t="s">
        <v>115</v>
      </c>
      <c r="C54" s="65" t="s">
        <v>9</v>
      </c>
      <c r="D54" s="59">
        <v>8</v>
      </c>
      <c r="E54" s="59">
        <v>8</v>
      </c>
      <c r="F54" s="59">
        <v>3</v>
      </c>
      <c r="G54" s="59">
        <f t="shared" si="7"/>
        <v>37.5</v>
      </c>
      <c r="H54" s="59">
        <f t="shared" si="8"/>
        <v>37.5</v>
      </c>
    </row>
    <row r="55" spans="1:8" ht="156.75" customHeight="1">
      <c r="A55" s="59">
        <v>9</v>
      </c>
      <c r="B55" s="68" t="s">
        <v>70</v>
      </c>
      <c r="C55" s="65" t="s">
        <v>9</v>
      </c>
      <c r="D55" s="59">
        <v>5</v>
      </c>
      <c r="E55" s="59">
        <v>5</v>
      </c>
      <c r="F55" s="59">
        <v>0</v>
      </c>
      <c r="G55" s="59">
        <f t="shared" si="7"/>
        <v>0</v>
      </c>
      <c r="H55" s="59">
        <f t="shared" si="8"/>
        <v>0</v>
      </c>
    </row>
    <row r="56" spans="1:8" ht="25.5">
      <c r="A56" s="59">
        <v>10</v>
      </c>
      <c r="B56" s="72" t="s">
        <v>16</v>
      </c>
      <c r="C56" s="65" t="s">
        <v>9</v>
      </c>
      <c r="D56" s="59">
        <v>10</v>
      </c>
      <c r="E56" s="59">
        <v>10</v>
      </c>
      <c r="F56" s="59">
        <v>0</v>
      </c>
      <c r="G56" s="59">
        <f t="shared" si="7"/>
        <v>0</v>
      </c>
      <c r="H56" s="59">
        <f t="shared" si="8"/>
        <v>0</v>
      </c>
    </row>
    <row r="57" spans="1:8" ht="25.5">
      <c r="A57" s="59">
        <v>11</v>
      </c>
      <c r="B57" s="68" t="s">
        <v>17</v>
      </c>
      <c r="C57" s="65" t="s">
        <v>9</v>
      </c>
      <c r="D57" s="59">
        <v>5</v>
      </c>
      <c r="E57" s="59">
        <v>5</v>
      </c>
      <c r="F57" s="59">
        <v>0</v>
      </c>
      <c r="G57" s="59">
        <f t="shared" si="7"/>
        <v>0</v>
      </c>
      <c r="H57" s="59">
        <f t="shared" si="8"/>
        <v>0</v>
      </c>
    </row>
    <row r="58" spans="1:8" ht="25.5">
      <c r="A58" s="59">
        <f>A57+1</f>
        <v>12</v>
      </c>
      <c r="B58" s="68" t="s">
        <v>18</v>
      </c>
      <c r="C58" s="65" t="s">
        <v>9</v>
      </c>
      <c r="D58" s="59">
        <v>3</v>
      </c>
      <c r="E58" s="59">
        <v>3</v>
      </c>
      <c r="F58" s="59">
        <v>0</v>
      </c>
      <c r="G58" s="59">
        <f t="shared" si="7"/>
        <v>0</v>
      </c>
      <c r="H58" s="59">
        <f t="shared" si="8"/>
        <v>0</v>
      </c>
    </row>
    <row r="59" spans="1:8" ht="25.5">
      <c r="A59" s="59">
        <v>13</v>
      </c>
      <c r="B59" s="68" t="s">
        <v>106</v>
      </c>
      <c r="C59" s="65" t="s">
        <v>9</v>
      </c>
      <c r="D59" s="59">
        <v>2</v>
      </c>
      <c r="E59" s="59">
        <v>2</v>
      </c>
      <c r="F59" s="59">
        <v>0</v>
      </c>
      <c r="G59" s="59">
        <f t="shared" si="7"/>
        <v>0</v>
      </c>
      <c r="H59" s="59">
        <f t="shared" si="8"/>
        <v>0</v>
      </c>
    </row>
    <row r="60" spans="1:8" ht="38.25">
      <c r="A60" s="59">
        <v>14</v>
      </c>
      <c r="B60" s="68" t="s">
        <v>71</v>
      </c>
      <c r="C60" s="65" t="s">
        <v>9</v>
      </c>
      <c r="D60" s="59">
        <v>3</v>
      </c>
      <c r="E60" s="59">
        <v>3</v>
      </c>
      <c r="F60" s="59">
        <v>0</v>
      </c>
      <c r="G60" s="59">
        <f t="shared" si="7"/>
        <v>0</v>
      </c>
      <c r="H60" s="59">
        <f t="shared" si="8"/>
        <v>0</v>
      </c>
    </row>
    <row r="61" spans="1:8" ht="38.25">
      <c r="A61" s="59">
        <v>15</v>
      </c>
      <c r="B61" s="68" t="s">
        <v>72</v>
      </c>
      <c r="C61" s="65" t="s">
        <v>9</v>
      </c>
      <c r="D61" s="59">
        <v>1</v>
      </c>
      <c r="E61" s="59">
        <v>1</v>
      </c>
      <c r="F61" s="59">
        <v>0</v>
      </c>
      <c r="G61" s="59">
        <f t="shared" si="7"/>
        <v>0</v>
      </c>
      <c r="H61" s="59">
        <f t="shared" si="8"/>
        <v>0</v>
      </c>
    </row>
    <row r="62" spans="1:8" ht="51">
      <c r="A62" s="59">
        <v>16</v>
      </c>
      <c r="B62" s="72" t="s">
        <v>107</v>
      </c>
      <c r="C62" s="65" t="s">
        <v>9</v>
      </c>
      <c r="D62" s="59">
        <v>2</v>
      </c>
      <c r="E62" s="59">
        <v>2</v>
      </c>
      <c r="F62" s="59">
        <v>0</v>
      </c>
      <c r="G62" s="59">
        <f t="shared" si="7"/>
        <v>0</v>
      </c>
      <c r="H62" s="59">
        <f t="shared" si="8"/>
        <v>0</v>
      </c>
    </row>
    <row r="63" spans="1:8" ht="25.5">
      <c r="A63" s="74">
        <v>17</v>
      </c>
      <c r="B63" s="75" t="s">
        <v>108</v>
      </c>
      <c r="C63" s="61" t="s">
        <v>9</v>
      </c>
      <c r="D63" s="70">
        <v>2</v>
      </c>
      <c r="E63" s="70">
        <v>2</v>
      </c>
      <c r="F63" s="70">
        <v>1</v>
      </c>
      <c r="G63" s="59">
        <f t="shared" si="7"/>
        <v>50</v>
      </c>
      <c r="H63" s="59">
        <f t="shared" si="8"/>
        <v>50</v>
      </c>
    </row>
    <row r="64" spans="1:8" ht="38.25">
      <c r="A64" s="74">
        <v>18</v>
      </c>
      <c r="B64" s="75" t="s">
        <v>109</v>
      </c>
      <c r="C64" s="61" t="s">
        <v>9</v>
      </c>
      <c r="D64" s="70">
        <v>5</v>
      </c>
      <c r="E64" s="70">
        <v>5</v>
      </c>
      <c r="F64" s="70">
        <v>0</v>
      </c>
      <c r="G64" s="59">
        <f t="shared" si="7"/>
        <v>0</v>
      </c>
      <c r="H64" s="59">
        <f t="shared" si="8"/>
        <v>0</v>
      </c>
    </row>
    <row r="65" spans="1:8" ht="38.25">
      <c r="A65" s="74">
        <v>19</v>
      </c>
      <c r="B65" s="75" t="s">
        <v>110</v>
      </c>
      <c r="C65" s="61" t="s">
        <v>9</v>
      </c>
      <c r="D65" s="70">
        <v>1</v>
      </c>
      <c r="E65" s="70">
        <v>1</v>
      </c>
      <c r="F65" s="70">
        <v>0</v>
      </c>
      <c r="G65" s="59">
        <f t="shared" si="7"/>
        <v>0</v>
      </c>
      <c r="H65" s="59">
        <f t="shared" si="8"/>
        <v>0</v>
      </c>
    </row>
    <row r="66" spans="1:8" ht="25.5">
      <c r="A66" s="74">
        <v>20</v>
      </c>
      <c r="B66" s="75" t="s">
        <v>111</v>
      </c>
      <c r="C66" s="61" t="s">
        <v>9</v>
      </c>
      <c r="D66" s="70">
        <v>3</v>
      </c>
      <c r="E66" s="70">
        <v>3</v>
      </c>
      <c r="F66" s="70">
        <v>0</v>
      </c>
      <c r="G66" s="59">
        <f t="shared" si="7"/>
        <v>0</v>
      </c>
      <c r="H66" s="59">
        <f t="shared" si="8"/>
        <v>0</v>
      </c>
    </row>
    <row r="67" spans="1:8" ht="38.25">
      <c r="A67" s="74">
        <v>21</v>
      </c>
      <c r="B67" s="75" t="s">
        <v>112</v>
      </c>
      <c r="C67" s="61" t="s">
        <v>9</v>
      </c>
      <c r="D67" s="70">
        <v>3</v>
      </c>
      <c r="E67" s="70">
        <v>3</v>
      </c>
      <c r="F67" s="70">
        <v>0</v>
      </c>
      <c r="G67" s="59">
        <f t="shared" si="7"/>
        <v>0</v>
      </c>
      <c r="H67" s="59">
        <f t="shared" si="8"/>
        <v>0</v>
      </c>
    </row>
    <row r="68" spans="1:8" ht="25.5">
      <c r="A68" s="74">
        <v>22</v>
      </c>
      <c r="B68" s="75" t="s">
        <v>113</v>
      </c>
      <c r="C68" s="61" t="s">
        <v>9</v>
      </c>
      <c r="D68" s="70">
        <v>2</v>
      </c>
      <c r="E68" s="70">
        <v>2</v>
      </c>
      <c r="F68" s="70">
        <v>0</v>
      </c>
      <c r="G68" s="59">
        <f t="shared" si="7"/>
        <v>0</v>
      </c>
      <c r="H68" s="59">
        <f t="shared" si="8"/>
        <v>0</v>
      </c>
    </row>
    <row r="69" spans="1:9" s="2" customFormat="1" ht="12.75">
      <c r="A69" s="53"/>
      <c r="B69" s="54" t="s">
        <v>6</v>
      </c>
      <c r="C69" s="53"/>
      <c r="D69" s="53">
        <f>D68+D67+D66+D65+D64+D63+D62+D61+D60+D59+D58+D57+D56+D55+D54+D53+D52+D51+D50+D49+D48+D47</f>
        <v>80</v>
      </c>
      <c r="E69" s="53">
        <f>E68+E67+E66+E65+E64+E63+E62+E61+E60+E59+E58+E57+E56+E55+E54+E53+E52+E51+E50+E49+E48+E47</f>
        <v>80</v>
      </c>
      <c r="F69" s="53">
        <f>F68+F67+F66+F65+F64+F63+F62+F61+F60+F59+F58+F57+F56+F55+F54+F53+F52+F51+F50+F49+F48+F47</f>
        <v>5</v>
      </c>
      <c r="G69" s="53">
        <f>F69/D69*100</f>
        <v>6.25</v>
      </c>
      <c r="H69" s="53">
        <f>F69/E69*100</f>
        <v>6.25</v>
      </c>
      <c r="I69" s="40"/>
    </row>
    <row r="70" spans="1:8" s="2" customFormat="1" ht="15">
      <c r="A70" s="108" t="s">
        <v>61</v>
      </c>
      <c r="B70" s="109"/>
      <c r="C70" s="109"/>
      <c r="D70" s="109"/>
      <c r="E70" s="109"/>
      <c r="F70" s="109"/>
      <c r="G70" s="109"/>
      <c r="H70" s="84"/>
    </row>
    <row r="71" spans="1:8" s="2" customFormat="1" ht="25.5">
      <c r="A71" s="74">
        <v>1</v>
      </c>
      <c r="B71" s="76" t="s">
        <v>62</v>
      </c>
      <c r="C71" s="61" t="s">
        <v>9</v>
      </c>
      <c r="D71" s="70">
        <v>306.2</v>
      </c>
      <c r="E71" s="70">
        <v>370.76</v>
      </c>
      <c r="F71" s="70">
        <v>64.56</v>
      </c>
      <c r="G71" s="70">
        <f>F71/D71*100</f>
        <v>21.0842586544742</v>
      </c>
      <c r="H71" s="70">
        <f>F71/E71*100</f>
        <v>17.412881648505774</v>
      </c>
    </row>
    <row r="72" spans="1:9" s="2" customFormat="1" ht="12.75">
      <c r="A72" s="13"/>
      <c r="B72" s="14" t="s">
        <v>6</v>
      </c>
      <c r="C72" s="13"/>
      <c r="D72" s="13">
        <f>D71</f>
        <v>306.2</v>
      </c>
      <c r="E72" s="13">
        <f>E71</f>
        <v>370.76</v>
      </c>
      <c r="F72" s="53">
        <f>F71</f>
        <v>64.56</v>
      </c>
      <c r="G72" s="15">
        <f>F72/D72*100</f>
        <v>21.0842586544742</v>
      </c>
      <c r="H72" s="15">
        <f>F72/E72*100</f>
        <v>17.412881648505774</v>
      </c>
      <c r="I72" s="40"/>
    </row>
    <row r="73" spans="1:8" ht="33.75" customHeight="1" thickBot="1">
      <c r="A73" s="90" t="s">
        <v>42</v>
      </c>
      <c r="B73" s="91"/>
      <c r="C73" s="91"/>
      <c r="D73" s="91"/>
      <c r="E73" s="91"/>
      <c r="F73" s="91"/>
      <c r="G73" s="91"/>
      <c r="H73" s="92"/>
    </row>
    <row r="74" spans="1:8" ht="78" customHeight="1" thickBot="1">
      <c r="A74" s="59">
        <v>1</v>
      </c>
      <c r="B74" s="77" t="s">
        <v>75</v>
      </c>
      <c r="C74" s="65" t="s">
        <v>9</v>
      </c>
      <c r="D74" s="59">
        <f>800-220.7</f>
        <v>579.3</v>
      </c>
      <c r="E74" s="59">
        <f>1001.4+842.1</f>
        <v>1843.5</v>
      </c>
      <c r="F74" s="59">
        <v>307</v>
      </c>
      <c r="G74" s="66">
        <f aca="true" t="shared" si="9" ref="G74:G80">F74/D74*100</f>
        <v>52.99499395822544</v>
      </c>
      <c r="H74" s="66">
        <f aca="true" t="shared" si="10" ref="H74:H80">F74/E74*100</f>
        <v>16.6531055058313</v>
      </c>
    </row>
    <row r="75" spans="1:8" ht="36.75" customHeight="1" thickBot="1">
      <c r="A75" s="59">
        <v>2</v>
      </c>
      <c r="B75" s="78" t="s">
        <v>80</v>
      </c>
      <c r="C75" s="65" t="s">
        <v>9</v>
      </c>
      <c r="D75" s="59">
        <v>200</v>
      </c>
      <c r="E75" s="59">
        <v>150</v>
      </c>
      <c r="F75" s="59">
        <v>0</v>
      </c>
      <c r="G75" s="66">
        <f t="shared" si="9"/>
        <v>0</v>
      </c>
      <c r="H75" s="66">
        <f t="shared" si="10"/>
        <v>0</v>
      </c>
    </row>
    <row r="76" spans="1:8" ht="27" customHeight="1" thickBot="1">
      <c r="A76" s="59">
        <v>3</v>
      </c>
      <c r="B76" s="79" t="s">
        <v>79</v>
      </c>
      <c r="C76" s="65" t="s">
        <v>9</v>
      </c>
      <c r="D76" s="59">
        <v>0</v>
      </c>
      <c r="E76" s="59">
        <v>20</v>
      </c>
      <c r="F76" s="59">
        <v>0</v>
      </c>
      <c r="G76" s="66" t="e">
        <f t="shared" si="9"/>
        <v>#DIV/0!</v>
      </c>
      <c r="H76" s="66">
        <f t="shared" si="10"/>
        <v>0</v>
      </c>
    </row>
    <row r="77" spans="1:8" ht="27.75" customHeight="1" thickBot="1">
      <c r="A77" s="80">
        <v>4</v>
      </c>
      <c r="B77" s="81" t="s">
        <v>76</v>
      </c>
      <c r="C77" s="65" t="s">
        <v>9</v>
      </c>
      <c r="D77" s="59">
        <v>0</v>
      </c>
      <c r="E77" s="59">
        <v>20</v>
      </c>
      <c r="F77" s="80">
        <v>0</v>
      </c>
      <c r="G77" s="66" t="e">
        <f t="shared" si="9"/>
        <v>#DIV/0!</v>
      </c>
      <c r="H77" s="66">
        <f t="shared" si="10"/>
        <v>0</v>
      </c>
    </row>
    <row r="78" spans="1:8" ht="33.75" customHeight="1" thickBot="1">
      <c r="A78" s="80">
        <v>5</v>
      </c>
      <c r="B78" s="82" t="s">
        <v>77</v>
      </c>
      <c r="C78" s="65" t="s">
        <v>9</v>
      </c>
      <c r="D78" s="59">
        <v>227.2</v>
      </c>
      <c r="E78" s="59">
        <v>57.2</v>
      </c>
      <c r="F78" s="80">
        <v>0</v>
      </c>
      <c r="G78" s="66">
        <f t="shared" si="9"/>
        <v>0</v>
      </c>
      <c r="H78" s="66">
        <f t="shared" si="10"/>
        <v>0</v>
      </c>
    </row>
    <row r="79" spans="1:8" ht="32.25" customHeight="1" thickBot="1">
      <c r="A79" s="80">
        <v>6</v>
      </c>
      <c r="B79" s="82" t="s">
        <v>78</v>
      </c>
      <c r="C79" s="65" t="s">
        <v>9</v>
      </c>
      <c r="D79" s="59">
        <v>0</v>
      </c>
      <c r="E79" s="59">
        <v>20</v>
      </c>
      <c r="F79" s="80">
        <v>0</v>
      </c>
      <c r="G79" s="66" t="e">
        <f t="shared" si="9"/>
        <v>#DIV/0!</v>
      </c>
      <c r="H79" s="66">
        <f t="shared" si="10"/>
        <v>0</v>
      </c>
    </row>
    <row r="80" spans="1:9" ht="25.5" customHeight="1">
      <c r="A80" s="42"/>
      <c r="B80" s="43" t="s">
        <v>43</v>
      </c>
      <c r="C80" s="44" t="s">
        <v>9</v>
      </c>
      <c r="D80" s="45">
        <f>D79+D78+D77+D76+D75+D74</f>
        <v>1006.5</v>
      </c>
      <c r="E80" s="45">
        <f>E79+E78+E77+E76+E75+E74</f>
        <v>2110.7</v>
      </c>
      <c r="F80" s="45">
        <f>F79+F78+F77+F76+F75+F74</f>
        <v>307</v>
      </c>
      <c r="G80" s="15">
        <f t="shared" si="9"/>
        <v>30.501738698460013</v>
      </c>
      <c r="H80" s="15">
        <f t="shared" si="10"/>
        <v>14.544937698393898</v>
      </c>
      <c r="I80" s="41"/>
    </row>
    <row r="81" spans="1:8" ht="19.5" customHeight="1">
      <c r="A81" s="90" t="s">
        <v>44</v>
      </c>
      <c r="B81" s="91"/>
      <c r="C81" s="91"/>
      <c r="D81" s="91"/>
      <c r="E81" s="91"/>
      <c r="F81" s="91"/>
      <c r="G81" s="91"/>
      <c r="H81" s="92"/>
    </row>
    <row r="82" spans="1:8" ht="25.5">
      <c r="A82" s="59">
        <v>1</v>
      </c>
      <c r="B82" s="59" t="s">
        <v>45</v>
      </c>
      <c r="C82" s="65" t="s">
        <v>9</v>
      </c>
      <c r="D82" s="59">
        <v>365.7</v>
      </c>
      <c r="E82" s="59">
        <v>374.62</v>
      </c>
      <c r="F82" s="59">
        <v>64.86</v>
      </c>
      <c r="G82" s="66">
        <f>F82/D82*100</f>
        <v>17.735849056603776</v>
      </c>
      <c r="H82" s="66">
        <f>F82/E82*100</f>
        <v>17.313544391650204</v>
      </c>
    </row>
    <row r="83" spans="1:9" ht="12.75">
      <c r="A83" s="13"/>
      <c r="B83" s="14" t="s">
        <v>6</v>
      </c>
      <c r="C83" s="13"/>
      <c r="D83" s="13">
        <f>D82</f>
        <v>365.7</v>
      </c>
      <c r="E83" s="13">
        <f>E82</f>
        <v>374.62</v>
      </c>
      <c r="F83" s="13">
        <f>F82</f>
        <v>64.86</v>
      </c>
      <c r="G83" s="15">
        <f>G82</f>
        <v>17.735849056603776</v>
      </c>
      <c r="H83" s="15">
        <f>H82</f>
        <v>17.313544391650204</v>
      </c>
      <c r="I83" s="41"/>
    </row>
    <row r="84" spans="1:8" ht="30.75" customHeight="1">
      <c r="A84" s="110" t="s">
        <v>86</v>
      </c>
      <c r="B84" s="110"/>
      <c r="C84" s="110"/>
      <c r="D84" s="110"/>
      <c r="E84" s="110"/>
      <c r="F84" s="110"/>
      <c r="G84" s="110"/>
      <c r="H84" s="111"/>
    </row>
    <row r="85" spans="1:8" ht="25.5">
      <c r="A85" s="59">
        <v>1</v>
      </c>
      <c r="B85" s="83" t="s">
        <v>81</v>
      </c>
      <c r="C85" s="65" t="s">
        <v>9</v>
      </c>
      <c r="D85" s="59">
        <v>20</v>
      </c>
      <c r="E85" s="59">
        <v>20</v>
      </c>
      <c r="F85" s="59">
        <v>0</v>
      </c>
      <c r="G85" s="66">
        <f>F85/D85*100</f>
        <v>0</v>
      </c>
      <c r="H85" s="66">
        <f>F85/E85*100</f>
        <v>0</v>
      </c>
    </row>
    <row r="86" spans="1:9" ht="12.75">
      <c r="A86" s="13"/>
      <c r="B86" s="14" t="s">
        <v>6</v>
      </c>
      <c r="C86" s="13"/>
      <c r="D86" s="13">
        <f>D85</f>
        <v>20</v>
      </c>
      <c r="E86" s="13">
        <f>E85</f>
        <v>20</v>
      </c>
      <c r="F86" s="13">
        <f>F85</f>
        <v>0</v>
      </c>
      <c r="G86" s="15">
        <f>G85</f>
        <v>0</v>
      </c>
      <c r="H86" s="15">
        <f>H85</f>
        <v>0</v>
      </c>
      <c r="I86" s="41"/>
    </row>
    <row r="87" spans="1:8" ht="30" customHeight="1">
      <c r="A87" s="90" t="s">
        <v>116</v>
      </c>
      <c r="B87" s="91"/>
      <c r="C87" s="91"/>
      <c r="D87" s="91"/>
      <c r="E87" s="91"/>
      <c r="F87" s="91"/>
      <c r="G87" s="91"/>
      <c r="H87" s="92"/>
    </row>
    <row r="88" spans="1:10" ht="25.5">
      <c r="A88" s="59">
        <v>1</v>
      </c>
      <c r="B88" s="64" t="s">
        <v>117</v>
      </c>
      <c r="C88" s="65" t="s">
        <v>9</v>
      </c>
      <c r="D88" s="59">
        <v>20</v>
      </c>
      <c r="E88" s="59">
        <v>20</v>
      </c>
      <c r="F88" s="59">
        <v>0</v>
      </c>
      <c r="G88" s="66">
        <f>F88/D88*100</f>
        <v>0</v>
      </c>
      <c r="H88" s="66">
        <f>F88/E88*100</f>
        <v>0</v>
      </c>
      <c r="I88" s="112"/>
      <c r="J88" s="113"/>
    </row>
    <row r="89" spans="1:10" ht="12.75">
      <c r="A89" s="10"/>
      <c r="B89" s="14" t="s">
        <v>6</v>
      </c>
      <c r="C89" s="57"/>
      <c r="D89" s="10">
        <f>D88</f>
        <v>20</v>
      </c>
      <c r="E89" s="10">
        <f>E88</f>
        <v>20</v>
      </c>
      <c r="F89" s="10">
        <f>F88</f>
        <v>0</v>
      </c>
      <c r="G89" s="10">
        <f>G88</f>
        <v>0</v>
      </c>
      <c r="H89" s="10">
        <f>H88</f>
        <v>0</v>
      </c>
      <c r="I89" s="56"/>
      <c r="J89" s="55"/>
    </row>
    <row r="90" spans="1:10" ht="32.25" customHeight="1">
      <c r="A90" s="90" t="s">
        <v>118</v>
      </c>
      <c r="B90" s="91"/>
      <c r="C90" s="91"/>
      <c r="D90" s="91"/>
      <c r="E90" s="91"/>
      <c r="F90" s="91"/>
      <c r="G90" s="91"/>
      <c r="H90" s="92"/>
      <c r="I90" s="56"/>
      <c r="J90" s="55"/>
    </row>
    <row r="91" spans="1:10" ht="25.5">
      <c r="A91" s="59">
        <v>1</v>
      </c>
      <c r="B91" s="68" t="s">
        <v>119</v>
      </c>
      <c r="C91" s="65" t="s">
        <v>9</v>
      </c>
      <c r="D91" s="59">
        <v>0</v>
      </c>
      <c r="E91" s="59">
        <v>38.6</v>
      </c>
      <c r="F91" s="59">
        <v>0</v>
      </c>
      <c r="G91" s="66" t="e">
        <f>F91/D91*100</f>
        <v>#DIV/0!</v>
      </c>
      <c r="H91" s="66">
        <f>F91/E91*100</f>
        <v>0</v>
      </c>
      <c r="I91" s="56"/>
      <c r="J91" s="55"/>
    </row>
    <row r="92" spans="1:9" ht="12.75">
      <c r="A92" s="13"/>
      <c r="B92" s="14" t="s">
        <v>6</v>
      </c>
      <c r="C92" s="13"/>
      <c r="D92" s="13">
        <f>D91</f>
        <v>0</v>
      </c>
      <c r="E92" s="13">
        <f>E91</f>
        <v>38.6</v>
      </c>
      <c r="F92" s="13">
        <f>F91</f>
        <v>0</v>
      </c>
      <c r="G92" s="13" t="e">
        <f>G91</f>
        <v>#DIV/0!</v>
      </c>
      <c r="H92" s="13">
        <f>H91</f>
        <v>0</v>
      </c>
      <c r="I92" s="41"/>
    </row>
    <row r="93" spans="1:10" ht="32.25" customHeight="1">
      <c r="A93" s="90" t="s">
        <v>120</v>
      </c>
      <c r="B93" s="91"/>
      <c r="C93" s="91"/>
      <c r="D93" s="91"/>
      <c r="E93" s="91"/>
      <c r="F93" s="91"/>
      <c r="G93" s="91"/>
      <c r="H93" s="92"/>
      <c r="I93" s="56"/>
      <c r="J93" s="55"/>
    </row>
    <row r="94" spans="1:10" ht="38.25">
      <c r="A94" s="59">
        <v>1</v>
      </c>
      <c r="B94" s="68" t="s">
        <v>121</v>
      </c>
      <c r="C94" s="65" t="s">
        <v>9</v>
      </c>
      <c r="D94" s="59">
        <v>3</v>
      </c>
      <c r="E94" s="59">
        <v>3</v>
      </c>
      <c r="F94" s="59">
        <v>0</v>
      </c>
      <c r="G94" s="66">
        <f>F94/D94*100</f>
        <v>0</v>
      </c>
      <c r="H94" s="66">
        <f>F94/E94*100</f>
        <v>0</v>
      </c>
      <c r="I94" s="56"/>
      <c r="J94" s="55"/>
    </row>
    <row r="95" spans="1:9" ht="12.75">
      <c r="A95" s="13"/>
      <c r="B95" s="14" t="s">
        <v>6</v>
      </c>
      <c r="C95" s="13"/>
      <c r="D95" s="13">
        <f>D94</f>
        <v>3</v>
      </c>
      <c r="E95" s="13">
        <f>E94</f>
        <v>3</v>
      </c>
      <c r="F95" s="13">
        <f>F94</f>
        <v>0</v>
      </c>
      <c r="G95" s="13">
        <f>G94</f>
        <v>0</v>
      </c>
      <c r="H95" s="13">
        <f>H94</f>
        <v>0</v>
      </c>
      <c r="I95" s="41"/>
    </row>
    <row r="96" spans="1:8" ht="15.75">
      <c r="A96" s="26"/>
      <c r="B96" s="27" t="s">
        <v>46</v>
      </c>
      <c r="C96" s="26"/>
      <c r="D96" s="50">
        <f>D95+D92+D89+D86+D83+D80+D72+D69+D45+D35+D32+D27</f>
        <v>9972.4</v>
      </c>
      <c r="E96" s="50">
        <f>E95+E92+E89+E86+E83+E80+E72+E69+E45+E35+E32+E27</f>
        <v>10508.684</v>
      </c>
      <c r="F96" s="50">
        <f>F95+F92+F89+F86+F83+F80+F72+F69+F45+F35+F32+F27</f>
        <v>822.4010000000001</v>
      </c>
      <c r="G96" s="58">
        <f>F96/D96*100</f>
        <v>8.246771088203444</v>
      </c>
      <c r="H96" s="58">
        <f>F96/E96*100</f>
        <v>7.825918069284414</v>
      </c>
    </row>
    <row r="97" spans="1:8" ht="0.75" customHeight="1">
      <c r="A97" s="22"/>
      <c r="B97" s="23"/>
      <c r="C97" s="24"/>
      <c r="D97" s="24"/>
      <c r="E97" s="24"/>
      <c r="F97" s="24"/>
      <c r="G97" s="24"/>
      <c r="H97" s="25"/>
    </row>
    <row r="98" spans="1:8" ht="15.75" hidden="1">
      <c r="A98" s="22"/>
      <c r="B98" s="23"/>
      <c r="C98" s="24"/>
      <c r="D98" s="24"/>
      <c r="E98" s="24"/>
      <c r="F98" s="24"/>
      <c r="G98" s="24"/>
      <c r="H98" s="25"/>
    </row>
    <row r="99" spans="1:8" ht="15.75" hidden="1">
      <c r="A99" s="22"/>
      <c r="B99" s="23"/>
      <c r="C99" s="24"/>
      <c r="D99" s="24"/>
      <c r="E99" s="24"/>
      <c r="F99" s="24"/>
      <c r="G99" s="24"/>
      <c r="H99" s="25"/>
    </row>
    <row r="100" spans="1:9" ht="18">
      <c r="A100" s="18"/>
      <c r="B100" s="106" t="s">
        <v>55</v>
      </c>
      <c r="C100" s="106"/>
      <c r="D100" s="106"/>
      <c r="E100" s="106"/>
      <c r="F100" s="106"/>
      <c r="G100" s="106"/>
      <c r="H100" s="107"/>
      <c r="I100" s="17"/>
    </row>
    <row r="101" spans="1:8" ht="36.75" customHeight="1">
      <c r="A101" s="90" t="s">
        <v>23</v>
      </c>
      <c r="B101" s="91"/>
      <c r="C101" s="91"/>
      <c r="D101" s="91"/>
      <c r="E101" s="91"/>
      <c r="F101" s="91"/>
      <c r="G101" s="91"/>
      <c r="H101" s="92"/>
    </row>
    <row r="102" spans="1:8" ht="38.25">
      <c r="A102" s="59">
        <v>2</v>
      </c>
      <c r="B102" s="68" t="s">
        <v>47</v>
      </c>
      <c r="C102" s="65" t="s">
        <v>9</v>
      </c>
      <c r="D102" s="65">
        <v>10</v>
      </c>
      <c r="E102" s="65">
        <v>10</v>
      </c>
      <c r="F102" s="59">
        <v>10</v>
      </c>
      <c r="G102" s="70">
        <f>F102/D102*100</f>
        <v>100</v>
      </c>
      <c r="H102" s="66">
        <f>F102/E102*100</f>
        <v>100</v>
      </c>
    </row>
    <row r="103" spans="1:8" ht="25.5">
      <c r="A103" s="59">
        <v>3</v>
      </c>
      <c r="B103" s="68" t="s">
        <v>73</v>
      </c>
      <c r="C103" s="65" t="s">
        <v>9</v>
      </c>
      <c r="D103" s="65">
        <v>5</v>
      </c>
      <c r="E103" s="65">
        <v>5</v>
      </c>
      <c r="F103" s="59">
        <v>5</v>
      </c>
      <c r="G103" s="70">
        <f aca="true" t="shared" si="11" ref="G103:G113">F103/D103*100</f>
        <v>100</v>
      </c>
      <c r="H103" s="66">
        <f aca="true" t="shared" si="12" ref="H103:H113">F103/E103*100</f>
        <v>100</v>
      </c>
    </row>
    <row r="104" spans="1:8" ht="25.5">
      <c r="A104" s="59">
        <v>4</v>
      </c>
      <c r="B104" s="68" t="s">
        <v>48</v>
      </c>
      <c r="C104" s="65" t="s">
        <v>9</v>
      </c>
      <c r="D104" s="65">
        <v>7</v>
      </c>
      <c r="E104" s="65">
        <v>7</v>
      </c>
      <c r="F104" s="59">
        <v>0</v>
      </c>
      <c r="G104" s="70">
        <f t="shared" si="11"/>
        <v>0</v>
      </c>
      <c r="H104" s="66">
        <f t="shared" si="12"/>
        <v>0</v>
      </c>
    </row>
    <row r="105" spans="1:8" ht="38.25" customHeight="1">
      <c r="A105" s="59">
        <v>5</v>
      </c>
      <c r="B105" s="68" t="s">
        <v>49</v>
      </c>
      <c r="C105" s="65" t="s">
        <v>9</v>
      </c>
      <c r="D105" s="65">
        <v>3</v>
      </c>
      <c r="E105" s="65">
        <v>3</v>
      </c>
      <c r="F105" s="59">
        <v>0</v>
      </c>
      <c r="G105" s="70">
        <f t="shared" si="11"/>
        <v>0</v>
      </c>
      <c r="H105" s="66">
        <f t="shared" si="12"/>
        <v>0</v>
      </c>
    </row>
    <row r="106" spans="1:8" ht="38.25">
      <c r="A106" s="59">
        <v>6</v>
      </c>
      <c r="B106" s="68" t="s">
        <v>50</v>
      </c>
      <c r="C106" s="65" t="s">
        <v>9</v>
      </c>
      <c r="D106" s="59">
        <v>10</v>
      </c>
      <c r="E106" s="59">
        <v>10</v>
      </c>
      <c r="F106" s="59">
        <v>0</v>
      </c>
      <c r="G106" s="70">
        <f t="shared" si="11"/>
        <v>0</v>
      </c>
      <c r="H106" s="66">
        <f t="shared" si="12"/>
        <v>0</v>
      </c>
    </row>
    <row r="107" spans="1:8" ht="38.25">
      <c r="A107" s="59">
        <v>6</v>
      </c>
      <c r="B107" s="68" t="s">
        <v>94</v>
      </c>
      <c r="C107" s="65" t="s">
        <v>9</v>
      </c>
      <c r="D107" s="59">
        <v>5</v>
      </c>
      <c r="E107" s="59">
        <v>5</v>
      </c>
      <c r="F107" s="59">
        <v>0</v>
      </c>
      <c r="G107" s="70">
        <f t="shared" si="11"/>
        <v>0</v>
      </c>
      <c r="H107" s="66">
        <f t="shared" si="12"/>
        <v>0</v>
      </c>
    </row>
    <row r="108" spans="1:8" ht="25.5">
      <c r="A108" s="59">
        <v>7</v>
      </c>
      <c r="B108" s="68" t="s">
        <v>95</v>
      </c>
      <c r="C108" s="65" t="s">
        <v>9</v>
      </c>
      <c r="D108" s="59">
        <v>10</v>
      </c>
      <c r="E108" s="59">
        <v>10</v>
      </c>
      <c r="F108" s="59">
        <v>0</v>
      </c>
      <c r="G108" s="70">
        <f t="shared" si="11"/>
        <v>0</v>
      </c>
      <c r="H108" s="66">
        <f t="shared" si="12"/>
        <v>0</v>
      </c>
    </row>
    <row r="109" spans="1:8" ht="25.5">
      <c r="A109" s="59">
        <v>8</v>
      </c>
      <c r="B109" s="68" t="s">
        <v>96</v>
      </c>
      <c r="C109" s="65" t="s">
        <v>9</v>
      </c>
      <c r="D109" s="59">
        <v>5</v>
      </c>
      <c r="E109" s="59">
        <v>5</v>
      </c>
      <c r="F109" s="59">
        <v>0</v>
      </c>
      <c r="G109" s="70">
        <f t="shared" si="11"/>
        <v>0</v>
      </c>
      <c r="H109" s="66">
        <f t="shared" si="12"/>
        <v>0</v>
      </c>
    </row>
    <row r="110" spans="1:8" ht="25.5">
      <c r="A110" s="59">
        <v>9</v>
      </c>
      <c r="B110" s="68" t="s">
        <v>97</v>
      </c>
      <c r="C110" s="65" t="s">
        <v>9</v>
      </c>
      <c r="D110" s="59">
        <v>120</v>
      </c>
      <c r="E110" s="59">
        <v>120</v>
      </c>
      <c r="F110" s="59">
        <v>0</v>
      </c>
      <c r="G110" s="70">
        <f t="shared" si="11"/>
        <v>0</v>
      </c>
      <c r="H110" s="66">
        <f t="shared" si="12"/>
        <v>0</v>
      </c>
    </row>
    <row r="111" spans="1:8" ht="25.5">
      <c r="A111" s="59">
        <v>10</v>
      </c>
      <c r="B111" s="68" t="s">
        <v>51</v>
      </c>
      <c r="C111" s="65" t="s">
        <v>9</v>
      </c>
      <c r="D111" s="59">
        <v>70</v>
      </c>
      <c r="E111" s="59">
        <v>70</v>
      </c>
      <c r="F111" s="59">
        <v>0</v>
      </c>
      <c r="G111" s="70">
        <f t="shared" si="11"/>
        <v>0</v>
      </c>
      <c r="H111" s="66">
        <f t="shared" si="12"/>
        <v>0</v>
      </c>
    </row>
    <row r="112" spans="1:8" ht="25.5">
      <c r="A112" s="59">
        <v>11</v>
      </c>
      <c r="B112" s="68" t="s">
        <v>52</v>
      </c>
      <c r="C112" s="65" t="s">
        <v>9</v>
      </c>
      <c r="D112" s="59">
        <v>115</v>
      </c>
      <c r="E112" s="59">
        <v>115</v>
      </c>
      <c r="F112" s="59">
        <v>60</v>
      </c>
      <c r="G112" s="70">
        <f t="shared" si="11"/>
        <v>52.17391304347826</v>
      </c>
      <c r="H112" s="66">
        <f t="shared" si="12"/>
        <v>52.17391304347826</v>
      </c>
    </row>
    <row r="113" spans="1:8" ht="25.5">
      <c r="A113" s="59">
        <v>12</v>
      </c>
      <c r="B113" s="68" t="s">
        <v>98</v>
      </c>
      <c r="C113" s="65" t="s">
        <v>9</v>
      </c>
      <c r="D113" s="59">
        <v>142.3</v>
      </c>
      <c r="E113" s="59">
        <v>142.3</v>
      </c>
      <c r="F113" s="59">
        <v>0</v>
      </c>
      <c r="G113" s="70">
        <f t="shared" si="11"/>
        <v>0</v>
      </c>
      <c r="H113" s="66">
        <f t="shared" si="12"/>
        <v>0</v>
      </c>
    </row>
    <row r="114" spans="1:9" s="2" customFormat="1" ht="12.75">
      <c r="A114" s="13"/>
      <c r="B114" s="28" t="s">
        <v>6</v>
      </c>
      <c r="C114" s="13"/>
      <c r="D114" s="11">
        <f>SUM(D102:D113)</f>
        <v>502.3</v>
      </c>
      <c r="E114" s="11">
        <f>SUM(E102:E113)</f>
        <v>502.3</v>
      </c>
      <c r="F114" s="11">
        <f>SUM(F102:F113)</f>
        <v>75</v>
      </c>
      <c r="G114" s="15">
        <f>F114/D114*100</f>
        <v>14.931315946645432</v>
      </c>
      <c r="H114" s="15">
        <f>F114/E114*100</f>
        <v>14.931315946645432</v>
      </c>
      <c r="I114" s="40"/>
    </row>
    <row r="115" spans="1:9" s="2" customFormat="1" ht="44.25" customHeight="1">
      <c r="A115" s="90" t="s">
        <v>53</v>
      </c>
      <c r="B115" s="91"/>
      <c r="C115" s="91"/>
      <c r="D115" s="91"/>
      <c r="E115" s="91"/>
      <c r="F115" s="91"/>
      <c r="G115" s="91"/>
      <c r="H115" s="92"/>
      <c r="I115" s="2" t="s">
        <v>56</v>
      </c>
    </row>
    <row r="116" spans="1:8" s="2" customFormat="1" ht="25.5">
      <c r="A116" s="59">
        <v>1</v>
      </c>
      <c r="B116" s="73" t="s">
        <v>74</v>
      </c>
      <c r="C116" s="65" t="s">
        <v>9</v>
      </c>
      <c r="D116" s="62">
        <v>103</v>
      </c>
      <c r="E116" s="62">
        <v>155.2</v>
      </c>
      <c r="F116" s="62">
        <v>87</v>
      </c>
      <c r="G116" s="63">
        <f aca="true" t="shared" si="13" ref="G116:G123">F116/D116*100</f>
        <v>84.46601941747572</v>
      </c>
      <c r="H116" s="63">
        <f aca="true" t="shared" si="14" ref="H116:H123">F116/E116*100</f>
        <v>56.05670103092783</v>
      </c>
    </row>
    <row r="117" spans="1:8" s="2" customFormat="1" ht="63.75">
      <c r="A117" s="59">
        <v>2</v>
      </c>
      <c r="B117" s="73" t="s">
        <v>101</v>
      </c>
      <c r="C117" s="65" t="s">
        <v>9</v>
      </c>
      <c r="D117" s="62">
        <v>0</v>
      </c>
      <c r="E117" s="62">
        <v>21</v>
      </c>
      <c r="F117" s="62">
        <v>14</v>
      </c>
      <c r="G117" s="63" t="e">
        <f t="shared" si="13"/>
        <v>#DIV/0!</v>
      </c>
      <c r="H117" s="63">
        <f t="shared" si="14"/>
        <v>66.66666666666666</v>
      </c>
    </row>
    <row r="118" spans="1:8" s="2" customFormat="1" ht="38.25">
      <c r="A118" s="59">
        <v>3</v>
      </c>
      <c r="B118" s="73" t="s">
        <v>102</v>
      </c>
      <c r="C118" s="65" t="s">
        <v>9</v>
      </c>
      <c r="D118" s="62">
        <v>0</v>
      </c>
      <c r="E118" s="62">
        <v>99.8</v>
      </c>
      <c r="F118" s="62">
        <v>0</v>
      </c>
      <c r="G118" s="63" t="e">
        <f t="shared" si="13"/>
        <v>#DIV/0!</v>
      </c>
      <c r="H118" s="63">
        <f t="shared" si="14"/>
        <v>0</v>
      </c>
    </row>
    <row r="119" spans="1:8" s="2" customFormat="1" ht="38.25">
      <c r="A119" s="59">
        <v>4</v>
      </c>
      <c r="B119" s="73" t="s">
        <v>103</v>
      </c>
      <c r="C119" s="65" t="s">
        <v>9</v>
      </c>
      <c r="D119" s="62">
        <v>0</v>
      </c>
      <c r="E119" s="62">
        <v>7.1</v>
      </c>
      <c r="F119" s="62">
        <v>0</v>
      </c>
      <c r="G119" s="63" t="e">
        <f t="shared" si="13"/>
        <v>#DIV/0!</v>
      </c>
      <c r="H119" s="63">
        <f t="shared" si="14"/>
        <v>0</v>
      </c>
    </row>
    <row r="120" spans="1:8" s="2" customFormat="1" ht="25.5">
      <c r="A120" s="59">
        <v>5</v>
      </c>
      <c r="B120" s="73" t="s">
        <v>104</v>
      </c>
      <c r="C120" s="65" t="s">
        <v>9</v>
      </c>
      <c r="D120" s="62">
        <v>0</v>
      </c>
      <c r="E120" s="62">
        <v>11.3</v>
      </c>
      <c r="F120" s="62">
        <v>0</v>
      </c>
      <c r="G120" s="63" t="e">
        <f t="shared" si="13"/>
        <v>#DIV/0!</v>
      </c>
      <c r="H120" s="63">
        <f t="shared" si="14"/>
        <v>0</v>
      </c>
    </row>
    <row r="121" spans="1:8" s="2" customFormat="1" ht="38.25">
      <c r="A121" s="59">
        <v>6</v>
      </c>
      <c r="B121" s="73" t="s">
        <v>105</v>
      </c>
      <c r="C121" s="65" t="s">
        <v>9</v>
      </c>
      <c r="D121" s="62">
        <v>0</v>
      </c>
      <c r="E121" s="62">
        <v>8.6</v>
      </c>
      <c r="F121" s="62">
        <v>0</v>
      </c>
      <c r="G121" s="63" t="e">
        <f t="shared" si="13"/>
        <v>#DIV/0!</v>
      </c>
      <c r="H121" s="63">
        <f t="shared" si="14"/>
        <v>0</v>
      </c>
    </row>
    <row r="122" spans="1:9" s="2" customFormat="1" ht="12.75">
      <c r="A122" s="13"/>
      <c r="B122" s="43" t="s">
        <v>43</v>
      </c>
      <c r="C122" s="13"/>
      <c r="D122" s="11">
        <f>D118+D117+D116+D119+D120+D121</f>
        <v>103</v>
      </c>
      <c r="E122" s="11">
        <f>E118+E117+E116+E119+E120+E121</f>
        <v>303.00000000000006</v>
      </c>
      <c r="F122" s="11">
        <f>F118+F117+F116+F119+F120+F121</f>
        <v>101</v>
      </c>
      <c r="G122" s="12">
        <f t="shared" si="13"/>
        <v>98.05825242718447</v>
      </c>
      <c r="H122" s="12">
        <f t="shared" si="14"/>
        <v>33.33333333333333</v>
      </c>
      <c r="I122" s="40"/>
    </row>
    <row r="123" spans="1:8" s="2" customFormat="1" ht="14.25">
      <c r="A123" s="29"/>
      <c r="B123" s="30" t="s">
        <v>54</v>
      </c>
      <c r="C123" s="29"/>
      <c r="D123" s="31">
        <f>D122+D114</f>
        <v>605.3</v>
      </c>
      <c r="E123" s="31">
        <f>E122+E114</f>
        <v>805.3000000000001</v>
      </c>
      <c r="F123" s="31">
        <f>F122+F114</f>
        <v>176</v>
      </c>
      <c r="G123" s="32">
        <f t="shared" si="13"/>
        <v>29.07649099620023</v>
      </c>
      <c r="H123" s="32">
        <f t="shared" si="14"/>
        <v>21.855209238792995</v>
      </c>
    </row>
    <row r="124" spans="1:8" ht="12.75">
      <c r="A124" s="6"/>
      <c r="B124" s="7"/>
      <c r="C124" s="6"/>
      <c r="D124" s="8"/>
      <c r="E124" s="8"/>
      <c r="F124" s="8"/>
      <c r="G124" s="8"/>
      <c r="H124" s="8"/>
    </row>
    <row r="125" ht="12.75">
      <c r="F125" s="51"/>
    </row>
    <row r="126" spans="1:6" ht="15.75">
      <c r="A126" s="3"/>
      <c r="B126" s="4"/>
      <c r="F126" s="3"/>
    </row>
    <row r="128" spans="1:2" ht="12.75">
      <c r="A128" s="1"/>
      <c r="B128" s="1" t="s">
        <v>67</v>
      </c>
    </row>
    <row r="129" spans="1:2" ht="12.75">
      <c r="A129" s="1"/>
      <c r="B129" s="1" t="s">
        <v>68</v>
      </c>
    </row>
  </sheetData>
  <mergeCells count="29">
    <mergeCell ref="I88:J88"/>
    <mergeCell ref="A115:H115"/>
    <mergeCell ref="A101:H101"/>
    <mergeCell ref="A90:H90"/>
    <mergeCell ref="A93:H93"/>
    <mergeCell ref="A81:H81"/>
    <mergeCell ref="B100:H100"/>
    <mergeCell ref="A70:H70"/>
    <mergeCell ref="A87:H87"/>
    <mergeCell ref="A84:H84"/>
    <mergeCell ref="A7:G7"/>
    <mergeCell ref="G5:H5"/>
    <mergeCell ref="A46:H46"/>
    <mergeCell ref="A73:H73"/>
    <mergeCell ref="A8:H8"/>
    <mergeCell ref="A20:H20"/>
    <mergeCell ref="A11:H11"/>
    <mergeCell ref="B5:B6"/>
    <mergeCell ref="A5:A6"/>
    <mergeCell ref="C5:F5"/>
    <mergeCell ref="A1:G1"/>
    <mergeCell ref="A2:G2"/>
    <mergeCell ref="A3:G3"/>
    <mergeCell ref="A4:G4"/>
    <mergeCell ref="I21:J21"/>
    <mergeCell ref="A36:H36"/>
    <mergeCell ref="A28:H28"/>
    <mergeCell ref="A21:H21"/>
    <mergeCell ref="A33:H33"/>
  </mergeCells>
  <printOptions/>
  <pageMargins left="0.1968503937007874" right="0.1968503937007874" top="0.7874015748031497" bottom="0.5905511811023623" header="0.5118110236220472" footer="0.5118110236220472"/>
  <pageSetup fitToHeight="5" horizontalDpi="600" verticalDpi="600" orientation="portrait" paperSize="9" scale="76" r:id="rId1"/>
  <rowBreaks count="4" manualBreakCount="4">
    <brk id="27" max="7" man="1"/>
    <brk id="45" max="7" man="1"/>
    <brk id="69" max="7" man="1"/>
    <brk id="9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9"/>
  <sheetViews>
    <sheetView workbookViewId="0" topLeftCell="A10">
      <selection activeCell="F15" sqref="F15"/>
    </sheetView>
  </sheetViews>
  <sheetFormatPr defaultColWidth="9.00390625" defaultRowHeight="12.75"/>
  <cols>
    <col min="1" max="1" width="4.375" style="0" customWidth="1"/>
    <col min="2" max="2" width="33.00390625" style="0" customWidth="1"/>
    <col min="3" max="3" width="11.25390625" style="0" customWidth="1"/>
    <col min="4" max="4" width="8.875" style="0" customWidth="1"/>
    <col min="5" max="5" width="11.125" style="0" customWidth="1"/>
    <col min="6" max="6" width="11.00390625" style="0" customWidth="1"/>
    <col min="7" max="7" width="10.625" style="0" customWidth="1"/>
    <col min="8" max="8" width="12.25390625" style="5" customWidth="1"/>
    <col min="9" max="9" width="13.00390625" style="0" customWidth="1"/>
  </cols>
  <sheetData>
    <row r="1" spans="1:8" ht="14.25">
      <c r="A1" s="96" t="s">
        <v>0</v>
      </c>
      <c r="B1" s="96"/>
      <c r="C1" s="96"/>
      <c r="D1" s="96"/>
      <c r="E1" s="96"/>
      <c r="F1" s="96"/>
      <c r="G1" s="96"/>
      <c r="H1" s="35"/>
    </row>
    <row r="2" spans="1:8" ht="14.25">
      <c r="A2" s="96" t="s">
        <v>122</v>
      </c>
      <c r="B2" s="96"/>
      <c r="C2" s="96"/>
      <c r="D2" s="96"/>
      <c r="E2" s="96"/>
      <c r="F2" s="96"/>
      <c r="G2" s="96"/>
      <c r="H2" s="35"/>
    </row>
    <row r="3" spans="1:8" ht="14.25">
      <c r="A3" s="96" t="s">
        <v>1</v>
      </c>
      <c r="B3" s="96"/>
      <c r="C3" s="96"/>
      <c r="D3" s="96"/>
      <c r="E3" s="96"/>
      <c r="F3" s="96"/>
      <c r="G3" s="96"/>
      <c r="H3" s="35"/>
    </row>
    <row r="4" spans="1:8" ht="14.25">
      <c r="A4" s="96" t="s">
        <v>82</v>
      </c>
      <c r="B4" s="96"/>
      <c r="C4" s="96"/>
      <c r="D4" s="96"/>
      <c r="E4" s="96"/>
      <c r="F4" s="96"/>
      <c r="G4" s="96"/>
      <c r="H4" s="35"/>
    </row>
    <row r="5" spans="1:14" ht="26.25" customHeight="1">
      <c r="A5" s="104" t="s">
        <v>2</v>
      </c>
      <c r="B5" s="103" t="s">
        <v>10</v>
      </c>
      <c r="C5" s="105" t="s">
        <v>3</v>
      </c>
      <c r="D5" s="105"/>
      <c r="E5" s="105"/>
      <c r="F5" s="105"/>
      <c r="G5" s="98"/>
      <c r="H5" s="99"/>
      <c r="N5" s="38"/>
    </row>
    <row r="6" spans="1:8" ht="68.25" customHeight="1">
      <c r="A6" s="104"/>
      <c r="B6" s="103"/>
      <c r="C6" s="36" t="s">
        <v>8</v>
      </c>
      <c r="D6" s="37" t="s">
        <v>83</v>
      </c>
      <c r="E6" s="37" t="s">
        <v>84</v>
      </c>
      <c r="F6" s="36" t="s">
        <v>85</v>
      </c>
      <c r="G6" s="36" t="s">
        <v>21</v>
      </c>
      <c r="H6" s="36" t="s">
        <v>22</v>
      </c>
    </row>
    <row r="7" spans="1:8" ht="15.75" customHeight="1">
      <c r="A7" s="97" t="s">
        <v>5</v>
      </c>
      <c r="B7" s="97"/>
      <c r="C7" s="97"/>
      <c r="D7" s="97"/>
      <c r="E7" s="97"/>
      <c r="F7" s="97"/>
      <c r="G7" s="97"/>
      <c r="H7" s="9"/>
    </row>
    <row r="8" spans="1:8" ht="27.75" customHeight="1">
      <c r="A8" s="90" t="s">
        <v>123</v>
      </c>
      <c r="B8" s="91"/>
      <c r="C8" s="91"/>
      <c r="D8" s="91"/>
      <c r="E8" s="91"/>
      <c r="F8" s="91"/>
      <c r="G8" s="91"/>
      <c r="H8" s="92"/>
    </row>
    <row r="9" spans="1:8" ht="25.5">
      <c r="A9" s="59">
        <v>1</v>
      </c>
      <c r="B9" s="60" t="s">
        <v>87</v>
      </c>
      <c r="C9" s="61" t="s">
        <v>9</v>
      </c>
      <c r="D9" s="62">
        <v>198.5</v>
      </c>
      <c r="E9" s="62">
        <v>198.5</v>
      </c>
      <c r="F9" s="62">
        <v>0</v>
      </c>
      <c r="G9" s="63">
        <f>F9/D9*100</f>
        <v>0</v>
      </c>
      <c r="H9" s="63">
        <f>F9/E9*100</f>
        <v>0</v>
      </c>
    </row>
    <row r="10" spans="1:9" ht="14.25" customHeight="1">
      <c r="A10" s="10"/>
      <c r="B10" s="11" t="s">
        <v>6</v>
      </c>
      <c r="C10" s="46"/>
      <c r="D10" s="11">
        <f>D9</f>
        <v>198.5</v>
      </c>
      <c r="E10" s="11">
        <f>SUM(E9:E9)</f>
        <v>198.5</v>
      </c>
      <c r="F10" s="11">
        <f>SUM(F9:F9)</f>
        <v>0</v>
      </c>
      <c r="G10" s="12">
        <f>F10/D10*100</f>
        <v>0</v>
      </c>
      <c r="H10" s="12">
        <f>F10/E10*100</f>
        <v>0</v>
      </c>
      <c r="I10" s="41"/>
    </row>
    <row r="11" spans="1:8" ht="28.5" customHeight="1">
      <c r="A11" s="90" t="s">
        <v>93</v>
      </c>
      <c r="B11" s="91"/>
      <c r="C11" s="91"/>
      <c r="D11" s="91"/>
      <c r="E11" s="91"/>
      <c r="F11" s="91"/>
      <c r="G11" s="91"/>
      <c r="H11" s="92"/>
    </row>
    <row r="12" spans="1:8" ht="25.5">
      <c r="A12" s="59">
        <v>1</v>
      </c>
      <c r="B12" s="64" t="s">
        <v>24</v>
      </c>
      <c r="C12" s="65" t="s">
        <v>9</v>
      </c>
      <c r="D12" s="59">
        <f>380-272</f>
        <v>108</v>
      </c>
      <c r="E12" s="59">
        <v>380</v>
      </c>
      <c r="F12" s="59">
        <v>0</v>
      </c>
      <c r="G12" s="66">
        <f aca="true" t="shared" si="0" ref="G12:G19">F12/D12*100</f>
        <v>0</v>
      </c>
      <c r="H12" s="66">
        <f aca="true" t="shared" si="1" ref="H12:H19">F12/E12*100</f>
        <v>0</v>
      </c>
    </row>
    <row r="13" spans="1:8" ht="25.5">
      <c r="A13" s="59">
        <v>2</v>
      </c>
      <c r="B13" s="64" t="s">
        <v>89</v>
      </c>
      <c r="C13" s="65" t="s">
        <v>9</v>
      </c>
      <c r="D13" s="59">
        <v>10</v>
      </c>
      <c r="E13" s="59">
        <v>10</v>
      </c>
      <c r="F13" s="59">
        <v>0</v>
      </c>
      <c r="G13" s="66">
        <f t="shared" si="0"/>
        <v>0</v>
      </c>
      <c r="H13" s="66">
        <f t="shared" si="1"/>
        <v>0</v>
      </c>
    </row>
    <row r="14" spans="1:8" ht="25.5">
      <c r="A14" s="59">
        <v>3</v>
      </c>
      <c r="B14" s="64" t="s">
        <v>90</v>
      </c>
      <c r="C14" s="65" t="s">
        <v>9</v>
      </c>
      <c r="D14" s="59">
        <v>150</v>
      </c>
      <c r="E14" s="59">
        <v>150</v>
      </c>
      <c r="F14" s="59">
        <v>0</v>
      </c>
      <c r="G14" s="66">
        <f t="shared" si="0"/>
        <v>0</v>
      </c>
      <c r="H14" s="66">
        <f t="shared" si="1"/>
        <v>0</v>
      </c>
    </row>
    <row r="15" spans="1:8" ht="25.5">
      <c r="A15" s="59">
        <v>4</v>
      </c>
      <c r="B15" s="64" t="s">
        <v>7</v>
      </c>
      <c r="C15" s="65" t="s">
        <v>9</v>
      </c>
      <c r="D15" s="59">
        <v>150</v>
      </c>
      <c r="E15" s="59">
        <v>150</v>
      </c>
      <c r="F15" s="59">
        <v>13.6</v>
      </c>
      <c r="G15" s="66">
        <f t="shared" si="0"/>
        <v>9.066666666666666</v>
      </c>
      <c r="H15" s="67">
        <f t="shared" si="1"/>
        <v>9.066666666666666</v>
      </c>
    </row>
    <row r="16" spans="1:8" ht="25.5">
      <c r="A16" s="59">
        <v>5</v>
      </c>
      <c r="B16" s="64" t="s">
        <v>91</v>
      </c>
      <c r="C16" s="65" t="s">
        <v>9</v>
      </c>
      <c r="D16" s="59">
        <v>20</v>
      </c>
      <c r="E16" s="59">
        <v>20</v>
      </c>
      <c r="F16" s="59">
        <v>20</v>
      </c>
      <c r="G16" s="66">
        <f t="shared" si="0"/>
        <v>100</v>
      </c>
      <c r="H16" s="67">
        <f t="shared" si="1"/>
        <v>100</v>
      </c>
    </row>
    <row r="17" spans="1:8" ht="51">
      <c r="A17" s="59">
        <v>6</v>
      </c>
      <c r="B17" s="64" t="s">
        <v>92</v>
      </c>
      <c r="C17" s="65" t="s">
        <v>9</v>
      </c>
      <c r="D17" s="59">
        <v>140</v>
      </c>
      <c r="E17" s="59">
        <v>140</v>
      </c>
      <c r="F17" s="59">
        <v>92.4</v>
      </c>
      <c r="G17" s="66">
        <f t="shared" si="0"/>
        <v>66</v>
      </c>
      <c r="H17" s="67">
        <f t="shared" si="1"/>
        <v>66</v>
      </c>
    </row>
    <row r="18" spans="1:9" s="2" customFormat="1" ht="12.75">
      <c r="A18" s="13"/>
      <c r="B18" s="14" t="s">
        <v>6</v>
      </c>
      <c r="C18" s="44"/>
      <c r="D18" s="13">
        <f>D17+D16+D15+D14+D13+D12</f>
        <v>578</v>
      </c>
      <c r="E18" s="13">
        <f>SUM(E12:E17)</f>
        <v>850</v>
      </c>
      <c r="F18" s="13">
        <f>SUM(F12:F17)</f>
        <v>126</v>
      </c>
      <c r="G18" s="15">
        <f t="shared" si="0"/>
        <v>21.79930795847751</v>
      </c>
      <c r="H18" s="52">
        <f t="shared" si="1"/>
        <v>14.823529411764705</v>
      </c>
      <c r="I18" s="47"/>
    </row>
    <row r="19" spans="1:9" s="2" customFormat="1" ht="15" customHeight="1">
      <c r="A19" s="19"/>
      <c r="B19" s="20" t="s">
        <v>25</v>
      </c>
      <c r="C19" s="21"/>
      <c r="D19" s="19">
        <f>D18+D10</f>
        <v>776.5</v>
      </c>
      <c r="E19" s="19">
        <f>E18+E10</f>
        <v>1048.5</v>
      </c>
      <c r="F19" s="19">
        <f>F18+F10</f>
        <v>126</v>
      </c>
      <c r="G19" s="48">
        <f t="shared" si="0"/>
        <v>16.22665808113329</v>
      </c>
      <c r="H19" s="48">
        <f t="shared" si="1"/>
        <v>12.017167381974248</v>
      </c>
      <c r="I19" s="40"/>
    </row>
    <row r="20" spans="1:8" ht="18.75">
      <c r="A20" s="100" t="s">
        <v>26</v>
      </c>
      <c r="B20" s="101"/>
      <c r="C20" s="101"/>
      <c r="D20" s="101"/>
      <c r="E20" s="101"/>
      <c r="F20" s="101"/>
      <c r="G20" s="101"/>
      <c r="H20" s="102"/>
    </row>
    <row r="21" spans="1:10" ht="51.75" customHeight="1">
      <c r="A21" s="90" t="s">
        <v>99</v>
      </c>
      <c r="B21" s="91"/>
      <c r="C21" s="91"/>
      <c r="D21" s="91"/>
      <c r="E21" s="91"/>
      <c r="F21" s="91"/>
      <c r="G21" s="91"/>
      <c r="H21" s="92"/>
      <c r="I21" s="85"/>
      <c r="J21" s="86"/>
    </row>
    <row r="22" spans="1:8" ht="27" customHeight="1">
      <c r="A22" s="59">
        <v>1</v>
      </c>
      <c r="B22" s="68" t="s">
        <v>63</v>
      </c>
      <c r="C22" s="65" t="s">
        <v>9</v>
      </c>
      <c r="D22" s="59">
        <v>7120.1</v>
      </c>
      <c r="E22" s="59">
        <v>5920.86</v>
      </c>
      <c r="F22" s="59">
        <f>103.591+14.5</f>
        <v>118.091</v>
      </c>
      <c r="G22" s="66">
        <f aca="true" t="shared" si="2" ref="G22:G27">F22/D22*100</f>
        <v>1.6585581663178885</v>
      </c>
      <c r="H22" s="66">
        <f aca="true" t="shared" si="3" ref="H22:H27">F22/E22*100</f>
        <v>1.9944906652074192</v>
      </c>
    </row>
    <row r="23" spans="1:8" ht="27" customHeight="1">
      <c r="A23" s="59">
        <v>2</v>
      </c>
      <c r="B23" s="68" t="s">
        <v>65</v>
      </c>
      <c r="C23" s="65" t="s">
        <v>9</v>
      </c>
      <c r="D23" s="59">
        <v>562.2</v>
      </c>
      <c r="E23" s="59">
        <v>562.2</v>
      </c>
      <c r="F23" s="59">
        <f>50+62.539+50-9</f>
        <v>153.539</v>
      </c>
      <c r="G23" s="66">
        <f t="shared" si="2"/>
        <v>27.310387762362144</v>
      </c>
      <c r="H23" s="66">
        <f t="shared" si="3"/>
        <v>27.310387762362144</v>
      </c>
    </row>
    <row r="24" spans="1:8" ht="66.75" customHeight="1">
      <c r="A24" s="59">
        <v>3</v>
      </c>
      <c r="B24" s="68" t="s">
        <v>64</v>
      </c>
      <c r="C24" s="65" t="s">
        <v>9</v>
      </c>
      <c r="D24" s="59">
        <v>96.5</v>
      </c>
      <c r="E24" s="59">
        <v>96.5</v>
      </c>
      <c r="F24" s="59">
        <v>25.548</v>
      </c>
      <c r="G24" s="66">
        <f t="shared" si="2"/>
        <v>26.474611398963727</v>
      </c>
      <c r="H24" s="66">
        <f t="shared" si="3"/>
        <v>26.474611398963727</v>
      </c>
    </row>
    <row r="25" spans="1:8" ht="50.25" customHeight="1">
      <c r="A25" s="59">
        <v>4</v>
      </c>
      <c r="B25" s="68" t="s">
        <v>66</v>
      </c>
      <c r="C25" s="65" t="s">
        <v>9</v>
      </c>
      <c r="D25" s="59">
        <v>0</v>
      </c>
      <c r="E25" s="59">
        <v>444.24</v>
      </c>
      <c r="F25" s="59">
        <v>0</v>
      </c>
      <c r="G25" s="66" t="e">
        <f>F25/D25*100</f>
        <v>#DIV/0!</v>
      </c>
      <c r="H25" s="66">
        <f>F25/E25*100</f>
        <v>0</v>
      </c>
    </row>
    <row r="26" spans="1:8" ht="50.25" customHeight="1">
      <c r="A26" s="59">
        <v>5</v>
      </c>
      <c r="B26" s="68" t="s">
        <v>69</v>
      </c>
      <c r="C26" s="65" t="s">
        <v>9</v>
      </c>
      <c r="D26" s="59">
        <v>217.2</v>
      </c>
      <c r="E26" s="59">
        <v>217.2</v>
      </c>
      <c r="F26" s="59">
        <v>0</v>
      </c>
      <c r="G26" s="66">
        <f>F26/D26*100</f>
        <v>0</v>
      </c>
      <c r="H26" s="66">
        <f>F26/E26*100</f>
        <v>0</v>
      </c>
    </row>
    <row r="27" spans="1:9" ht="16.5" customHeight="1">
      <c r="A27" s="13"/>
      <c r="B27" s="14" t="s">
        <v>6</v>
      </c>
      <c r="C27" s="44"/>
      <c r="D27" s="13">
        <f>D25+D24+D23+D22+D26</f>
        <v>7996</v>
      </c>
      <c r="E27" s="13">
        <f>E25+E24+E23+E22+E26</f>
        <v>7240.999999999999</v>
      </c>
      <c r="F27" s="13">
        <f>F25+F24+F23+F22</f>
        <v>297.178</v>
      </c>
      <c r="G27" s="49">
        <f t="shared" si="2"/>
        <v>3.716583291645823</v>
      </c>
      <c r="H27" s="49">
        <f t="shared" si="3"/>
        <v>4.104101643419418</v>
      </c>
      <c r="I27" s="41"/>
    </row>
    <row r="28" spans="1:8" ht="32.25" customHeight="1">
      <c r="A28" s="90" t="s">
        <v>27</v>
      </c>
      <c r="B28" s="91"/>
      <c r="C28" s="91"/>
      <c r="D28" s="91"/>
      <c r="E28" s="91"/>
      <c r="F28" s="91"/>
      <c r="G28" s="91"/>
      <c r="H28" s="92"/>
    </row>
    <row r="29" spans="1:8" ht="87.75" customHeight="1">
      <c r="A29" s="59">
        <v>1</v>
      </c>
      <c r="B29" s="68" t="s">
        <v>28</v>
      </c>
      <c r="C29" s="65" t="s">
        <v>9</v>
      </c>
      <c r="D29" s="59">
        <v>0</v>
      </c>
      <c r="E29" s="59">
        <v>81.3</v>
      </c>
      <c r="F29" s="59">
        <v>0</v>
      </c>
      <c r="G29" s="66" t="e">
        <f>F29/D29*100</f>
        <v>#DIV/0!</v>
      </c>
      <c r="H29" s="66" t="e">
        <f>E29/F29*100</f>
        <v>#DIV/0!</v>
      </c>
    </row>
    <row r="30" spans="1:8" ht="72" customHeight="1">
      <c r="A30" s="59">
        <v>2</v>
      </c>
      <c r="B30" s="68" t="s">
        <v>29</v>
      </c>
      <c r="C30" s="65" t="s">
        <v>9</v>
      </c>
      <c r="D30" s="59">
        <v>35</v>
      </c>
      <c r="E30" s="59">
        <v>28.7</v>
      </c>
      <c r="F30" s="59">
        <v>28.7</v>
      </c>
      <c r="G30" s="66">
        <f>F30/D30*100</f>
        <v>82</v>
      </c>
      <c r="H30" s="66">
        <f>E30/F30*100</f>
        <v>100</v>
      </c>
    </row>
    <row r="31" spans="1:8" ht="57.75" customHeight="1">
      <c r="A31" s="59">
        <v>3</v>
      </c>
      <c r="B31" s="68" t="s">
        <v>30</v>
      </c>
      <c r="C31" s="65" t="s">
        <v>9</v>
      </c>
      <c r="D31" s="59">
        <v>15</v>
      </c>
      <c r="E31" s="59">
        <v>15</v>
      </c>
      <c r="F31" s="59">
        <v>0</v>
      </c>
      <c r="G31" s="66">
        <f>F31/D31*100</f>
        <v>0</v>
      </c>
      <c r="H31" s="66" t="e">
        <f>E31/F31*100</f>
        <v>#DIV/0!</v>
      </c>
    </row>
    <row r="32" spans="1:9" ht="16.5" customHeight="1">
      <c r="A32" s="13"/>
      <c r="B32" s="14" t="s">
        <v>6</v>
      </c>
      <c r="C32" s="44"/>
      <c r="D32" s="13">
        <f>D29+D30+D31</f>
        <v>50</v>
      </c>
      <c r="E32" s="13">
        <f>E29+E30+E31</f>
        <v>125</v>
      </c>
      <c r="F32" s="13">
        <f>F29+F30+F31</f>
        <v>28.7</v>
      </c>
      <c r="G32" s="15">
        <f>F32/D32*100</f>
        <v>57.4</v>
      </c>
      <c r="H32" s="15">
        <f>F32/E32*100</f>
        <v>22.96</v>
      </c>
      <c r="I32" s="41"/>
    </row>
    <row r="33" spans="1:8" ht="36.75" customHeight="1">
      <c r="A33" s="93" t="s">
        <v>31</v>
      </c>
      <c r="B33" s="94"/>
      <c r="C33" s="94"/>
      <c r="D33" s="94"/>
      <c r="E33" s="94"/>
      <c r="F33" s="94"/>
      <c r="G33" s="94"/>
      <c r="H33" s="95"/>
    </row>
    <row r="34" spans="1:8" ht="40.5" customHeight="1">
      <c r="A34" s="69">
        <v>1</v>
      </c>
      <c r="B34" s="68" t="s">
        <v>41</v>
      </c>
      <c r="C34" s="65" t="s">
        <v>20</v>
      </c>
      <c r="D34" s="59">
        <v>25</v>
      </c>
      <c r="E34" s="59">
        <v>25</v>
      </c>
      <c r="F34" s="59">
        <v>0</v>
      </c>
      <c r="G34" s="70">
        <f>F34/D34*100</f>
        <v>0</v>
      </c>
      <c r="H34" s="66">
        <f>F34/E34*100</f>
        <v>0</v>
      </c>
    </row>
    <row r="35" spans="1:9" ht="12.75">
      <c r="A35" s="16"/>
      <c r="B35" s="14" t="s">
        <v>6</v>
      </c>
      <c r="C35" s="10"/>
      <c r="D35" s="13">
        <f>D34</f>
        <v>25</v>
      </c>
      <c r="E35" s="13">
        <f>E34</f>
        <v>25</v>
      </c>
      <c r="F35" s="13">
        <f>F34</f>
        <v>0</v>
      </c>
      <c r="G35" s="15">
        <f>F35/E35*100</f>
        <v>0</v>
      </c>
      <c r="H35" s="15">
        <f>G35</f>
        <v>0</v>
      </c>
      <c r="I35" s="39"/>
    </row>
    <row r="36" spans="1:8" ht="15">
      <c r="A36" s="87" t="s">
        <v>32</v>
      </c>
      <c r="B36" s="88"/>
      <c r="C36" s="88"/>
      <c r="D36" s="88"/>
      <c r="E36" s="88"/>
      <c r="F36" s="88"/>
      <c r="G36" s="88"/>
      <c r="H36" s="89"/>
    </row>
    <row r="37" spans="1:8" ht="25.5">
      <c r="A37" s="59">
        <v>1</v>
      </c>
      <c r="B37" s="68" t="s">
        <v>100</v>
      </c>
      <c r="C37" s="65" t="s">
        <v>9</v>
      </c>
      <c r="D37" s="59">
        <v>30</v>
      </c>
      <c r="E37" s="59">
        <f>30-5.96-4.06</f>
        <v>19.98</v>
      </c>
      <c r="F37" s="59">
        <v>4.702</v>
      </c>
      <c r="G37" s="66">
        <f aca="true" t="shared" si="4" ref="G37:G45">F37/D37*100</f>
        <v>15.673333333333334</v>
      </c>
      <c r="H37" s="66">
        <f aca="true" t="shared" si="5" ref="H37:H42">F37/E37*100</f>
        <v>23.533533533533532</v>
      </c>
    </row>
    <row r="38" spans="1:9" ht="25.5">
      <c r="A38" s="59">
        <f aca="true" t="shared" si="6" ref="A38:A44">A37+1</f>
        <v>2</v>
      </c>
      <c r="B38" s="68" t="s">
        <v>33</v>
      </c>
      <c r="C38" s="65" t="s">
        <v>9</v>
      </c>
      <c r="D38" s="59">
        <v>3</v>
      </c>
      <c r="E38" s="59">
        <v>3</v>
      </c>
      <c r="F38" s="59">
        <v>0</v>
      </c>
      <c r="G38" s="66">
        <f t="shared" si="4"/>
        <v>0</v>
      </c>
      <c r="H38" s="66">
        <f t="shared" si="5"/>
        <v>0</v>
      </c>
      <c r="I38" s="33"/>
    </row>
    <row r="39" spans="1:8" ht="25.5">
      <c r="A39" s="59">
        <f t="shared" si="6"/>
        <v>3</v>
      </c>
      <c r="B39" s="68" t="s">
        <v>34</v>
      </c>
      <c r="C39" s="65" t="s">
        <v>9</v>
      </c>
      <c r="D39" s="59">
        <v>7</v>
      </c>
      <c r="E39" s="70">
        <v>12.964</v>
      </c>
      <c r="F39" s="70">
        <v>12.964</v>
      </c>
      <c r="G39" s="66">
        <f t="shared" si="4"/>
        <v>185.20000000000002</v>
      </c>
      <c r="H39" s="66">
        <f t="shared" si="5"/>
        <v>100</v>
      </c>
    </row>
    <row r="40" spans="1:8" ht="38.25">
      <c r="A40" s="59">
        <f t="shared" si="6"/>
        <v>4</v>
      </c>
      <c r="B40" s="68" t="s">
        <v>35</v>
      </c>
      <c r="C40" s="65" t="s">
        <v>9</v>
      </c>
      <c r="D40" s="59">
        <v>5</v>
      </c>
      <c r="E40" s="59">
        <v>9.06</v>
      </c>
      <c r="F40" s="59">
        <v>9.06</v>
      </c>
      <c r="G40" s="66">
        <f t="shared" si="4"/>
        <v>181.20000000000002</v>
      </c>
      <c r="H40" s="66">
        <f t="shared" si="5"/>
        <v>100</v>
      </c>
    </row>
    <row r="41" spans="1:8" ht="25.5">
      <c r="A41" s="59">
        <f t="shared" si="6"/>
        <v>5</v>
      </c>
      <c r="B41" s="71" t="s">
        <v>36</v>
      </c>
      <c r="C41" s="65" t="s">
        <v>9</v>
      </c>
      <c r="D41" s="59">
        <v>3</v>
      </c>
      <c r="E41" s="59">
        <v>3</v>
      </c>
      <c r="F41" s="59">
        <v>0</v>
      </c>
      <c r="G41" s="59">
        <f t="shared" si="4"/>
        <v>0</v>
      </c>
      <c r="H41" s="59">
        <f t="shared" si="5"/>
        <v>0</v>
      </c>
    </row>
    <row r="42" spans="1:8" ht="25.5">
      <c r="A42" s="59">
        <f t="shared" si="6"/>
        <v>6</v>
      </c>
      <c r="B42" s="68" t="s">
        <v>37</v>
      </c>
      <c r="C42" s="65" t="s">
        <v>9</v>
      </c>
      <c r="D42" s="59">
        <v>7</v>
      </c>
      <c r="E42" s="59">
        <v>7</v>
      </c>
      <c r="F42" s="59">
        <v>1</v>
      </c>
      <c r="G42" s="70">
        <f t="shared" si="4"/>
        <v>14.285714285714285</v>
      </c>
      <c r="H42" s="70">
        <f t="shared" si="5"/>
        <v>14.285714285714285</v>
      </c>
    </row>
    <row r="43" spans="1:8" ht="114.75">
      <c r="A43" s="59">
        <f t="shared" si="6"/>
        <v>7</v>
      </c>
      <c r="B43" s="68" t="s">
        <v>38</v>
      </c>
      <c r="C43" s="65" t="s">
        <v>9</v>
      </c>
      <c r="D43" s="59">
        <v>5</v>
      </c>
      <c r="E43" s="59">
        <v>5</v>
      </c>
      <c r="F43" s="59">
        <v>3.027</v>
      </c>
      <c r="G43" s="70">
        <f>F43/D43*100</f>
        <v>60.540000000000006</v>
      </c>
      <c r="H43" s="70">
        <f>F43/E43*100</f>
        <v>60.540000000000006</v>
      </c>
    </row>
    <row r="44" spans="1:8" ht="51">
      <c r="A44" s="59">
        <f t="shared" si="6"/>
        <v>8</v>
      </c>
      <c r="B44" s="68" t="s">
        <v>39</v>
      </c>
      <c r="C44" s="65" t="s">
        <v>9</v>
      </c>
      <c r="D44" s="59">
        <v>40</v>
      </c>
      <c r="E44" s="59">
        <v>40</v>
      </c>
      <c r="F44" s="59">
        <v>24.35</v>
      </c>
      <c r="G44" s="66">
        <f t="shared" si="4"/>
        <v>60.875</v>
      </c>
      <c r="H44" s="66">
        <f>F44/E44*100</f>
        <v>60.875</v>
      </c>
    </row>
    <row r="45" spans="1:9" s="2" customFormat="1" ht="12.75">
      <c r="A45" s="13"/>
      <c r="B45" s="14" t="s">
        <v>6</v>
      </c>
      <c r="C45" s="13"/>
      <c r="D45" s="13">
        <f>SUM(D37:D44)</f>
        <v>100</v>
      </c>
      <c r="E45" s="53">
        <f>SUM(E37:E44)</f>
        <v>100.004</v>
      </c>
      <c r="F45" s="15">
        <f>SUM(F37:F44)</f>
        <v>55.103</v>
      </c>
      <c r="G45" s="15">
        <f t="shared" si="4"/>
        <v>55.103</v>
      </c>
      <c r="H45" s="15">
        <f>F45/E45*100</f>
        <v>55.10079596816128</v>
      </c>
      <c r="I45" s="40"/>
    </row>
    <row r="46" spans="1:9" ht="20.25" customHeight="1">
      <c r="A46" s="87" t="s">
        <v>114</v>
      </c>
      <c r="B46" s="88"/>
      <c r="C46" s="88"/>
      <c r="D46" s="88"/>
      <c r="E46" s="88"/>
      <c r="F46" s="88"/>
      <c r="G46" s="88"/>
      <c r="H46" s="89"/>
      <c r="I46" s="34"/>
    </row>
    <row r="47" spans="1:8" ht="25.5">
      <c r="A47" s="59">
        <v>1</v>
      </c>
      <c r="B47" s="68" t="s">
        <v>11</v>
      </c>
      <c r="C47" s="65" t="s">
        <v>9</v>
      </c>
      <c r="D47" s="59">
        <v>1</v>
      </c>
      <c r="E47" s="59">
        <v>1</v>
      </c>
      <c r="F47" s="59">
        <v>1</v>
      </c>
      <c r="G47" s="59">
        <f>F47/D47*100</f>
        <v>100</v>
      </c>
      <c r="H47" s="59">
        <f>F47/E47*100</f>
        <v>100</v>
      </c>
    </row>
    <row r="48" spans="1:8" ht="25.5">
      <c r="A48" s="59">
        <f>A47+1</f>
        <v>2</v>
      </c>
      <c r="B48" s="68" t="s">
        <v>12</v>
      </c>
      <c r="C48" s="65" t="s">
        <v>9</v>
      </c>
      <c r="D48" s="59">
        <v>5</v>
      </c>
      <c r="E48" s="59">
        <v>5</v>
      </c>
      <c r="F48" s="59">
        <v>0</v>
      </c>
      <c r="G48" s="59">
        <f>F48/D48*100</f>
        <v>0</v>
      </c>
      <c r="H48" s="59">
        <f>F48/E48*100</f>
        <v>0</v>
      </c>
    </row>
    <row r="49" spans="1:8" ht="38.25">
      <c r="A49" s="59">
        <f>A48+1</f>
        <v>3</v>
      </c>
      <c r="B49" s="72" t="s">
        <v>13</v>
      </c>
      <c r="C49" s="65" t="s">
        <v>9</v>
      </c>
      <c r="D49" s="59">
        <v>3</v>
      </c>
      <c r="E49" s="59">
        <v>3</v>
      </c>
      <c r="F49" s="59">
        <v>0</v>
      </c>
      <c r="G49" s="59">
        <f aca="true" t="shared" si="7" ref="G49:G68">F49/D49*100</f>
        <v>0</v>
      </c>
      <c r="H49" s="59">
        <f aca="true" t="shared" si="8" ref="H49:H68">F49/E49*100</f>
        <v>0</v>
      </c>
    </row>
    <row r="50" spans="1:8" ht="33.75" customHeight="1">
      <c r="A50" s="59">
        <f>A49+1</f>
        <v>4</v>
      </c>
      <c r="B50" s="68" t="s">
        <v>40</v>
      </c>
      <c r="C50" s="65" t="s">
        <v>9</v>
      </c>
      <c r="D50" s="59">
        <v>5</v>
      </c>
      <c r="E50" s="59">
        <v>5</v>
      </c>
      <c r="F50" s="59">
        <v>0</v>
      </c>
      <c r="G50" s="59">
        <f t="shared" si="7"/>
        <v>0</v>
      </c>
      <c r="H50" s="59">
        <f t="shared" si="8"/>
        <v>0</v>
      </c>
    </row>
    <row r="51" spans="1:8" ht="38.25">
      <c r="A51" s="59">
        <f>A50+1</f>
        <v>5</v>
      </c>
      <c r="B51" s="68" t="s">
        <v>19</v>
      </c>
      <c r="C51" s="65" t="s">
        <v>9</v>
      </c>
      <c r="D51" s="59">
        <v>1</v>
      </c>
      <c r="E51" s="59">
        <v>1</v>
      </c>
      <c r="F51" s="59">
        <v>0</v>
      </c>
      <c r="G51" s="59">
        <f t="shared" si="7"/>
        <v>0</v>
      </c>
      <c r="H51" s="59">
        <f t="shared" si="8"/>
        <v>0</v>
      </c>
    </row>
    <row r="52" spans="1:8" ht="76.5">
      <c r="A52" s="59">
        <v>6</v>
      </c>
      <c r="B52" s="68" t="s">
        <v>14</v>
      </c>
      <c r="C52" s="65" t="s">
        <v>9</v>
      </c>
      <c r="D52" s="59">
        <v>7</v>
      </c>
      <c r="E52" s="59">
        <v>7</v>
      </c>
      <c r="F52" s="59">
        <v>0</v>
      </c>
      <c r="G52" s="59">
        <f t="shared" si="7"/>
        <v>0</v>
      </c>
      <c r="H52" s="59">
        <f t="shared" si="8"/>
        <v>0</v>
      </c>
    </row>
    <row r="53" spans="1:8" ht="42" customHeight="1">
      <c r="A53" s="59">
        <v>7</v>
      </c>
      <c r="B53" s="68" t="s">
        <v>15</v>
      </c>
      <c r="C53" s="65" t="s">
        <v>9</v>
      </c>
      <c r="D53" s="59">
        <v>3</v>
      </c>
      <c r="E53" s="59">
        <v>3</v>
      </c>
      <c r="F53" s="59">
        <v>0</v>
      </c>
      <c r="G53" s="59">
        <f t="shared" si="7"/>
        <v>0</v>
      </c>
      <c r="H53" s="59">
        <f t="shared" si="8"/>
        <v>0</v>
      </c>
    </row>
    <row r="54" spans="1:8" ht="51">
      <c r="A54" s="59">
        <v>8</v>
      </c>
      <c r="B54" s="73" t="s">
        <v>115</v>
      </c>
      <c r="C54" s="65" t="s">
        <v>9</v>
      </c>
      <c r="D54" s="59">
        <v>8</v>
      </c>
      <c r="E54" s="59">
        <v>8</v>
      </c>
      <c r="F54" s="59">
        <v>3</v>
      </c>
      <c r="G54" s="59">
        <f t="shared" si="7"/>
        <v>37.5</v>
      </c>
      <c r="H54" s="59">
        <f t="shared" si="8"/>
        <v>37.5</v>
      </c>
    </row>
    <row r="55" spans="1:8" ht="156.75" customHeight="1">
      <c r="A55" s="59">
        <v>9</v>
      </c>
      <c r="B55" s="68" t="s">
        <v>70</v>
      </c>
      <c r="C55" s="65" t="s">
        <v>9</v>
      </c>
      <c r="D55" s="59">
        <v>5</v>
      </c>
      <c r="E55" s="59">
        <v>5</v>
      </c>
      <c r="F55" s="59">
        <v>0</v>
      </c>
      <c r="G55" s="59">
        <f t="shared" si="7"/>
        <v>0</v>
      </c>
      <c r="H55" s="59">
        <f t="shared" si="8"/>
        <v>0</v>
      </c>
    </row>
    <row r="56" spans="1:8" ht="25.5">
      <c r="A56" s="59">
        <v>10</v>
      </c>
      <c r="B56" s="72" t="s">
        <v>16</v>
      </c>
      <c r="C56" s="65" t="s">
        <v>9</v>
      </c>
      <c r="D56" s="59">
        <v>10</v>
      </c>
      <c r="E56" s="59">
        <v>10</v>
      </c>
      <c r="F56" s="59">
        <v>0</v>
      </c>
      <c r="G56" s="59">
        <f t="shared" si="7"/>
        <v>0</v>
      </c>
      <c r="H56" s="59">
        <f t="shared" si="8"/>
        <v>0</v>
      </c>
    </row>
    <row r="57" spans="1:8" ht="25.5">
      <c r="A57" s="59">
        <v>11</v>
      </c>
      <c r="B57" s="68" t="s">
        <v>17</v>
      </c>
      <c r="C57" s="65" t="s">
        <v>9</v>
      </c>
      <c r="D57" s="59">
        <v>5</v>
      </c>
      <c r="E57" s="59">
        <v>5</v>
      </c>
      <c r="F57" s="59">
        <v>0</v>
      </c>
      <c r="G57" s="59">
        <f t="shared" si="7"/>
        <v>0</v>
      </c>
      <c r="H57" s="59">
        <f t="shared" si="8"/>
        <v>0</v>
      </c>
    </row>
    <row r="58" spans="1:8" ht="25.5">
      <c r="A58" s="59">
        <f>A57+1</f>
        <v>12</v>
      </c>
      <c r="B58" s="68" t="s">
        <v>18</v>
      </c>
      <c r="C58" s="65" t="s">
        <v>9</v>
      </c>
      <c r="D58" s="59">
        <v>3</v>
      </c>
      <c r="E58" s="59">
        <v>3</v>
      </c>
      <c r="F58" s="59">
        <v>0</v>
      </c>
      <c r="G58" s="59">
        <f t="shared" si="7"/>
        <v>0</v>
      </c>
      <c r="H58" s="59">
        <f t="shared" si="8"/>
        <v>0</v>
      </c>
    </row>
    <row r="59" spans="1:8" ht="25.5">
      <c r="A59" s="59">
        <v>13</v>
      </c>
      <c r="B59" s="68" t="s">
        <v>106</v>
      </c>
      <c r="C59" s="65" t="s">
        <v>9</v>
      </c>
      <c r="D59" s="59">
        <v>2</v>
      </c>
      <c r="E59" s="59">
        <v>2</v>
      </c>
      <c r="F59" s="59">
        <v>0</v>
      </c>
      <c r="G59" s="59">
        <f t="shared" si="7"/>
        <v>0</v>
      </c>
      <c r="H59" s="59">
        <f t="shared" si="8"/>
        <v>0</v>
      </c>
    </row>
    <row r="60" spans="1:8" ht="38.25">
      <c r="A60" s="59">
        <v>14</v>
      </c>
      <c r="B60" s="68" t="s">
        <v>71</v>
      </c>
      <c r="C60" s="65" t="s">
        <v>9</v>
      </c>
      <c r="D60" s="59">
        <v>3</v>
      </c>
      <c r="E60" s="59">
        <v>3</v>
      </c>
      <c r="F60" s="59">
        <v>0</v>
      </c>
      <c r="G60" s="59">
        <f t="shared" si="7"/>
        <v>0</v>
      </c>
      <c r="H60" s="59">
        <f t="shared" si="8"/>
        <v>0</v>
      </c>
    </row>
    <row r="61" spans="1:8" ht="38.25">
      <c r="A61" s="59">
        <v>15</v>
      </c>
      <c r="B61" s="68" t="s">
        <v>72</v>
      </c>
      <c r="C61" s="65" t="s">
        <v>9</v>
      </c>
      <c r="D61" s="59">
        <v>1</v>
      </c>
      <c r="E61" s="59">
        <v>1</v>
      </c>
      <c r="F61" s="59">
        <v>0</v>
      </c>
      <c r="G61" s="59">
        <f t="shared" si="7"/>
        <v>0</v>
      </c>
      <c r="H61" s="59">
        <f t="shared" si="8"/>
        <v>0</v>
      </c>
    </row>
    <row r="62" spans="1:8" ht="51">
      <c r="A62" s="59">
        <v>16</v>
      </c>
      <c r="B62" s="72" t="s">
        <v>107</v>
      </c>
      <c r="C62" s="65" t="s">
        <v>9</v>
      </c>
      <c r="D62" s="59">
        <v>2</v>
      </c>
      <c r="E62" s="59">
        <v>2</v>
      </c>
      <c r="F62" s="59">
        <v>0</v>
      </c>
      <c r="G62" s="59">
        <f t="shared" si="7"/>
        <v>0</v>
      </c>
      <c r="H62" s="59">
        <f t="shared" si="8"/>
        <v>0</v>
      </c>
    </row>
    <row r="63" spans="1:8" ht="25.5">
      <c r="A63" s="74">
        <v>17</v>
      </c>
      <c r="B63" s="75" t="s">
        <v>108</v>
      </c>
      <c r="C63" s="61" t="s">
        <v>9</v>
      </c>
      <c r="D63" s="70">
        <v>2</v>
      </c>
      <c r="E63" s="70">
        <v>2</v>
      </c>
      <c r="F63" s="70">
        <v>1</v>
      </c>
      <c r="G63" s="59">
        <f t="shared" si="7"/>
        <v>50</v>
      </c>
      <c r="H63" s="59">
        <f t="shared" si="8"/>
        <v>50</v>
      </c>
    </row>
    <row r="64" spans="1:8" ht="38.25">
      <c r="A64" s="74">
        <v>18</v>
      </c>
      <c r="B64" s="75" t="s">
        <v>109</v>
      </c>
      <c r="C64" s="61" t="s">
        <v>9</v>
      </c>
      <c r="D64" s="70">
        <v>5</v>
      </c>
      <c r="E64" s="70">
        <v>5</v>
      </c>
      <c r="F64" s="70">
        <v>0</v>
      </c>
      <c r="G64" s="59">
        <f t="shared" si="7"/>
        <v>0</v>
      </c>
      <c r="H64" s="59">
        <f t="shared" si="8"/>
        <v>0</v>
      </c>
    </row>
    <row r="65" spans="1:8" ht="38.25">
      <c r="A65" s="74">
        <v>19</v>
      </c>
      <c r="B65" s="75" t="s">
        <v>110</v>
      </c>
      <c r="C65" s="61" t="s">
        <v>9</v>
      </c>
      <c r="D65" s="70">
        <v>1</v>
      </c>
      <c r="E65" s="70">
        <v>1</v>
      </c>
      <c r="F65" s="70">
        <v>0</v>
      </c>
      <c r="G65" s="59">
        <f t="shared" si="7"/>
        <v>0</v>
      </c>
      <c r="H65" s="59">
        <f t="shared" si="8"/>
        <v>0</v>
      </c>
    </row>
    <row r="66" spans="1:8" ht="25.5">
      <c r="A66" s="74">
        <v>20</v>
      </c>
      <c r="B66" s="75" t="s">
        <v>111</v>
      </c>
      <c r="C66" s="61" t="s">
        <v>9</v>
      </c>
      <c r="D66" s="70">
        <v>3</v>
      </c>
      <c r="E66" s="70">
        <v>3</v>
      </c>
      <c r="F66" s="70">
        <v>0</v>
      </c>
      <c r="G66" s="59">
        <f t="shared" si="7"/>
        <v>0</v>
      </c>
      <c r="H66" s="59">
        <f t="shared" si="8"/>
        <v>0</v>
      </c>
    </row>
    <row r="67" spans="1:8" ht="38.25">
      <c r="A67" s="74">
        <v>21</v>
      </c>
      <c r="B67" s="75" t="s">
        <v>112</v>
      </c>
      <c r="C67" s="61" t="s">
        <v>9</v>
      </c>
      <c r="D67" s="70">
        <v>3</v>
      </c>
      <c r="E67" s="70">
        <v>3</v>
      </c>
      <c r="F67" s="70">
        <v>0</v>
      </c>
      <c r="G67" s="59">
        <f t="shared" si="7"/>
        <v>0</v>
      </c>
      <c r="H67" s="59">
        <f t="shared" si="8"/>
        <v>0</v>
      </c>
    </row>
    <row r="68" spans="1:8" ht="25.5">
      <c r="A68" s="74">
        <v>22</v>
      </c>
      <c r="B68" s="75" t="s">
        <v>113</v>
      </c>
      <c r="C68" s="61" t="s">
        <v>9</v>
      </c>
      <c r="D68" s="70">
        <v>2</v>
      </c>
      <c r="E68" s="70">
        <v>2</v>
      </c>
      <c r="F68" s="70">
        <v>0</v>
      </c>
      <c r="G68" s="59">
        <f t="shared" si="7"/>
        <v>0</v>
      </c>
      <c r="H68" s="59">
        <f t="shared" si="8"/>
        <v>0</v>
      </c>
    </row>
    <row r="69" spans="1:9" s="2" customFormat="1" ht="12.75">
      <c r="A69" s="53"/>
      <c r="B69" s="54" t="s">
        <v>6</v>
      </c>
      <c r="C69" s="53"/>
      <c r="D69" s="53">
        <f>D68+D67+D66+D65+D64+D63+D62+D61+D60+D59+D58+D57+D56+D55+D54+D53+D52+D51+D50+D49+D48+D47</f>
        <v>80</v>
      </c>
      <c r="E69" s="53">
        <f>E68+E67+E66+E65+E64+E63+E62+E61+E60+E59+E58+E57+E56+E55+E54+E53+E52+E51+E50+E49+E48+E47</f>
        <v>80</v>
      </c>
      <c r="F69" s="53">
        <f>F68+F67+F66+F65+F64+F63+F62+F61+F60+F59+F58+F57+F56+F55+F54+F53+F52+F51+F50+F49+F48+F47</f>
        <v>5</v>
      </c>
      <c r="G69" s="53">
        <f>F69/D69*100</f>
        <v>6.25</v>
      </c>
      <c r="H69" s="53">
        <f>F69/E69*100</f>
        <v>6.25</v>
      </c>
      <c r="I69" s="40"/>
    </row>
    <row r="70" spans="1:8" s="2" customFormat="1" ht="15">
      <c r="A70" s="108" t="s">
        <v>61</v>
      </c>
      <c r="B70" s="109"/>
      <c r="C70" s="109"/>
      <c r="D70" s="109"/>
      <c r="E70" s="109"/>
      <c r="F70" s="109"/>
      <c r="G70" s="109"/>
      <c r="H70" s="84"/>
    </row>
    <row r="71" spans="1:8" s="2" customFormat="1" ht="25.5">
      <c r="A71" s="74">
        <v>1</v>
      </c>
      <c r="B71" s="76" t="s">
        <v>62</v>
      </c>
      <c r="C71" s="61" t="s">
        <v>9</v>
      </c>
      <c r="D71" s="70">
        <v>306.2</v>
      </c>
      <c r="E71" s="70">
        <v>370.76</v>
      </c>
      <c r="F71" s="70">
        <v>64.56</v>
      </c>
      <c r="G71" s="70">
        <f>F71/D71*100</f>
        <v>21.0842586544742</v>
      </c>
      <c r="H71" s="70">
        <f>F71/E71*100</f>
        <v>17.412881648505774</v>
      </c>
    </row>
    <row r="72" spans="1:9" s="2" customFormat="1" ht="12.75">
      <c r="A72" s="13"/>
      <c r="B72" s="14" t="s">
        <v>6</v>
      </c>
      <c r="C72" s="13"/>
      <c r="D72" s="13">
        <f>D71</f>
        <v>306.2</v>
      </c>
      <c r="E72" s="13">
        <f>E71</f>
        <v>370.76</v>
      </c>
      <c r="F72" s="53">
        <f>F71</f>
        <v>64.56</v>
      </c>
      <c r="G72" s="15">
        <f>F72/D72*100</f>
        <v>21.0842586544742</v>
      </c>
      <c r="H72" s="15">
        <f>F72/E72*100</f>
        <v>17.412881648505774</v>
      </c>
      <c r="I72" s="40"/>
    </row>
    <row r="73" spans="1:8" ht="33.75" customHeight="1" thickBot="1">
      <c r="A73" s="90" t="s">
        <v>42</v>
      </c>
      <c r="B73" s="91"/>
      <c r="C73" s="91"/>
      <c r="D73" s="91"/>
      <c r="E73" s="91"/>
      <c r="F73" s="91"/>
      <c r="G73" s="91"/>
      <c r="H73" s="92"/>
    </row>
    <row r="74" spans="1:8" ht="78" customHeight="1" thickBot="1">
      <c r="A74" s="59">
        <v>1</v>
      </c>
      <c r="B74" s="77" t="s">
        <v>75</v>
      </c>
      <c r="C74" s="65" t="s">
        <v>9</v>
      </c>
      <c r="D74" s="59">
        <f>800-220.7</f>
        <v>579.3</v>
      </c>
      <c r="E74" s="59">
        <f>1001.4+842.1</f>
        <v>1843.5</v>
      </c>
      <c r="F74" s="59">
        <v>307</v>
      </c>
      <c r="G74" s="66">
        <f aca="true" t="shared" si="9" ref="G74:G80">F74/D74*100</f>
        <v>52.99499395822544</v>
      </c>
      <c r="H74" s="66">
        <f aca="true" t="shared" si="10" ref="H74:H80">F74/E74*100</f>
        <v>16.6531055058313</v>
      </c>
    </row>
    <row r="75" spans="1:8" ht="36.75" customHeight="1" thickBot="1">
      <c r="A75" s="59">
        <v>2</v>
      </c>
      <c r="B75" s="78" t="s">
        <v>80</v>
      </c>
      <c r="C75" s="65" t="s">
        <v>9</v>
      </c>
      <c r="D75" s="59">
        <v>200</v>
      </c>
      <c r="E75" s="59">
        <v>150</v>
      </c>
      <c r="F75" s="59">
        <v>0</v>
      </c>
      <c r="G75" s="66">
        <f t="shared" si="9"/>
        <v>0</v>
      </c>
      <c r="H75" s="66">
        <f t="shared" si="10"/>
        <v>0</v>
      </c>
    </row>
    <row r="76" spans="1:8" ht="27" customHeight="1" thickBot="1">
      <c r="A76" s="59">
        <v>3</v>
      </c>
      <c r="B76" s="79" t="s">
        <v>79</v>
      </c>
      <c r="C76" s="65" t="s">
        <v>9</v>
      </c>
      <c r="D76" s="59">
        <v>0</v>
      </c>
      <c r="E76" s="59">
        <v>20</v>
      </c>
      <c r="F76" s="59">
        <v>0</v>
      </c>
      <c r="G76" s="66" t="e">
        <f t="shared" si="9"/>
        <v>#DIV/0!</v>
      </c>
      <c r="H76" s="66">
        <f t="shared" si="10"/>
        <v>0</v>
      </c>
    </row>
    <row r="77" spans="1:8" ht="27.75" customHeight="1" thickBot="1">
      <c r="A77" s="80">
        <v>4</v>
      </c>
      <c r="B77" s="81" t="s">
        <v>76</v>
      </c>
      <c r="C77" s="65" t="s">
        <v>9</v>
      </c>
      <c r="D77" s="59">
        <v>0</v>
      </c>
      <c r="E77" s="59">
        <v>20</v>
      </c>
      <c r="F77" s="80">
        <v>0</v>
      </c>
      <c r="G77" s="66" t="e">
        <f t="shared" si="9"/>
        <v>#DIV/0!</v>
      </c>
      <c r="H77" s="66">
        <f t="shared" si="10"/>
        <v>0</v>
      </c>
    </row>
    <row r="78" spans="1:8" ht="33.75" customHeight="1" thickBot="1">
      <c r="A78" s="80">
        <v>5</v>
      </c>
      <c r="B78" s="82" t="s">
        <v>77</v>
      </c>
      <c r="C78" s="65" t="s">
        <v>9</v>
      </c>
      <c r="D78" s="59">
        <v>227.2</v>
      </c>
      <c r="E78" s="59">
        <v>57.2</v>
      </c>
      <c r="F78" s="80">
        <v>0</v>
      </c>
      <c r="G78" s="66">
        <f t="shared" si="9"/>
        <v>0</v>
      </c>
      <c r="H78" s="66">
        <f t="shared" si="10"/>
        <v>0</v>
      </c>
    </row>
    <row r="79" spans="1:8" ht="32.25" customHeight="1" thickBot="1">
      <c r="A79" s="80">
        <v>6</v>
      </c>
      <c r="B79" s="82" t="s">
        <v>78</v>
      </c>
      <c r="C79" s="65" t="s">
        <v>9</v>
      </c>
      <c r="D79" s="59">
        <v>0</v>
      </c>
      <c r="E79" s="59">
        <v>20</v>
      </c>
      <c r="F79" s="80">
        <v>0</v>
      </c>
      <c r="G79" s="66" t="e">
        <f t="shared" si="9"/>
        <v>#DIV/0!</v>
      </c>
      <c r="H79" s="66">
        <f t="shared" si="10"/>
        <v>0</v>
      </c>
    </row>
    <row r="80" spans="1:9" ht="25.5" customHeight="1">
      <c r="A80" s="42"/>
      <c r="B80" s="43" t="s">
        <v>43</v>
      </c>
      <c r="C80" s="44" t="s">
        <v>9</v>
      </c>
      <c r="D80" s="45">
        <f>D79+D78+D77+D76+D75+D74</f>
        <v>1006.5</v>
      </c>
      <c r="E80" s="45">
        <f>E79+E78+E77+E76+E75+E74</f>
        <v>2110.7</v>
      </c>
      <c r="F80" s="45">
        <f>F79+F78+F77+F76+F75+F74</f>
        <v>307</v>
      </c>
      <c r="G80" s="15">
        <f t="shared" si="9"/>
        <v>30.501738698460013</v>
      </c>
      <c r="H80" s="15">
        <f t="shared" si="10"/>
        <v>14.544937698393898</v>
      </c>
      <c r="I80" s="41"/>
    </row>
    <row r="81" spans="1:8" ht="19.5" customHeight="1">
      <c r="A81" s="90" t="s">
        <v>44</v>
      </c>
      <c r="B81" s="91"/>
      <c r="C81" s="91"/>
      <c r="D81" s="91"/>
      <c r="E81" s="91"/>
      <c r="F81" s="91"/>
      <c r="G81" s="91"/>
      <c r="H81" s="92"/>
    </row>
    <row r="82" spans="1:8" ht="25.5">
      <c r="A82" s="59">
        <v>1</v>
      </c>
      <c r="B82" s="59" t="s">
        <v>45</v>
      </c>
      <c r="C82" s="65" t="s">
        <v>9</v>
      </c>
      <c r="D82" s="59">
        <v>365.7</v>
      </c>
      <c r="E82" s="59">
        <v>374.62</v>
      </c>
      <c r="F82" s="59">
        <v>64.86</v>
      </c>
      <c r="G82" s="66">
        <f>F82/D82*100</f>
        <v>17.735849056603776</v>
      </c>
      <c r="H82" s="66">
        <f>F82/E82*100</f>
        <v>17.313544391650204</v>
      </c>
    </row>
    <row r="83" spans="1:9" ht="12.75">
      <c r="A83" s="13"/>
      <c r="B83" s="14" t="s">
        <v>6</v>
      </c>
      <c r="C83" s="13"/>
      <c r="D83" s="13">
        <f>D82</f>
        <v>365.7</v>
      </c>
      <c r="E83" s="13">
        <f>E82</f>
        <v>374.62</v>
      </c>
      <c r="F83" s="13">
        <f>F82</f>
        <v>64.86</v>
      </c>
      <c r="G83" s="15">
        <f>G82</f>
        <v>17.735849056603776</v>
      </c>
      <c r="H83" s="15">
        <f>H82</f>
        <v>17.313544391650204</v>
      </c>
      <c r="I83" s="41"/>
    </row>
    <row r="84" spans="1:8" ht="30.75" customHeight="1">
      <c r="A84" s="110" t="s">
        <v>86</v>
      </c>
      <c r="B84" s="110"/>
      <c r="C84" s="110"/>
      <c r="D84" s="110"/>
      <c r="E84" s="110"/>
      <c r="F84" s="110"/>
      <c r="G84" s="110"/>
      <c r="H84" s="111"/>
    </row>
    <row r="85" spans="1:8" ht="25.5">
      <c r="A85" s="59">
        <v>1</v>
      </c>
      <c r="B85" s="83" t="s">
        <v>81</v>
      </c>
      <c r="C85" s="65" t="s">
        <v>9</v>
      </c>
      <c r="D85" s="59">
        <v>20</v>
      </c>
      <c r="E85" s="59">
        <v>20</v>
      </c>
      <c r="F85" s="59">
        <v>0</v>
      </c>
      <c r="G85" s="66">
        <f>F85/D85*100</f>
        <v>0</v>
      </c>
      <c r="H85" s="66">
        <f>F85/E85*100</f>
        <v>0</v>
      </c>
    </row>
    <row r="86" spans="1:9" ht="12.75">
      <c r="A86" s="13"/>
      <c r="B86" s="14" t="s">
        <v>6</v>
      </c>
      <c r="C86" s="13"/>
      <c r="D86" s="13">
        <f>D85</f>
        <v>20</v>
      </c>
      <c r="E86" s="13">
        <f>E85</f>
        <v>20</v>
      </c>
      <c r="F86" s="13">
        <f>F85</f>
        <v>0</v>
      </c>
      <c r="G86" s="15">
        <f>G85</f>
        <v>0</v>
      </c>
      <c r="H86" s="15">
        <f>H85</f>
        <v>0</v>
      </c>
      <c r="I86" s="41"/>
    </row>
    <row r="87" spans="1:8" ht="30" customHeight="1">
      <c r="A87" s="90" t="s">
        <v>116</v>
      </c>
      <c r="B87" s="91"/>
      <c r="C87" s="91"/>
      <c r="D87" s="91"/>
      <c r="E87" s="91"/>
      <c r="F87" s="91"/>
      <c r="G87" s="91"/>
      <c r="H87" s="92"/>
    </row>
    <row r="88" spans="1:10" ht="25.5">
      <c r="A88" s="59">
        <v>1</v>
      </c>
      <c r="B88" s="64" t="s">
        <v>117</v>
      </c>
      <c r="C88" s="65" t="s">
        <v>9</v>
      </c>
      <c r="D88" s="59">
        <v>20</v>
      </c>
      <c r="E88" s="59">
        <v>20</v>
      </c>
      <c r="F88" s="59">
        <v>0</v>
      </c>
      <c r="G88" s="66">
        <f>F88/D88*100</f>
        <v>0</v>
      </c>
      <c r="H88" s="66">
        <f>F88/E88*100</f>
        <v>0</v>
      </c>
      <c r="I88" s="112"/>
      <c r="J88" s="113"/>
    </row>
    <row r="89" spans="1:10" ht="12.75">
      <c r="A89" s="10"/>
      <c r="B89" s="14" t="s">
        <v>6</v>
      </c>
      <c r="C89" s="57"/>
      <c r="D89" s="10">
        <f>D88</f>
        <v>20</v>
      </c>
      <c r="E89" s="10">
        <f>E88</f>
        <v>20</v>
      </c>
      <c r="F89" s="10">
        <f>F88</f>
        <v>0</v>
      </c>
      <c r="G89" s="10">
        <f>G88</f>
        <v>0</v>
      </c>
      <c r="H89" s="10">
        <f>H88</f>
        <v>0</v>
      </c>
      <c r="I89" s="56"/>
      <c r="J89" s="55"/>
    </row>
    <row r="90" spans="1:10" ht="32.25" customHeight="1">
      <c r="A90" s="90" t="s">
        <v>118</v>
      </c>
      <c r="B90" s="91"/>
      <c r="C90" s="91"/>
      <c r="D90" s="91"/>
      <c r="E90" s="91"/>
      <c r="F90" s="91"/>
      <c r="G90" s="91"/>
      <c r="H90" s="92"/>
      <c r="I90" s="56"/>
      <c r="J90" s="55"/>
    </row>
    <row r="91" spans="1:10" ht="25.5">
      <c r="A91" s="59">
        <v>1</v>
      </c>
      <c r="B91" s="68" t="s">
        <v>119</v>
      </c>
      <c r="C91" s="65" t="s">
        <v>9</v>
      </c>
      <c r="D91" s="59">
        <v>0</v>
      </c>
      <c r="E91" s="59">
        <v>38.6</v>
      </c>
      <c r="F91" s="59">
        <v>0</v>
      </c>
      <c r="G91" s="66" t="e">
        <f>F91/D91*100</f>
        <v>#DIV/0!</v>
      </c>
      <c r="H91" s="66">
        <f>F91/E91*100</f>
        <v>0</v>
      </c>
      <c r="I91" s="56"/>
      <c r="J91" s="55"/>
    </row>
    <row r="92" spans="1:9" ht="12.75">
      <c r="A92" s="13"/>
      <c r="B92" s="14" t="s">
        <v>6</v>
      </c>
      <c r="C92" s="13"/>
      <c r="D92" s="13">
        <f>D91</f>
        <v>0</v>
      </c>
      <c r="E92" s="13">
        <f>E91</f>
        <v>38.6</v>
      </c>
      <c r="F92" s="13">
        <f>F91</f>
        <v>0</v>
      </c>
      <c r="G92" s="13" t="e">
        <f>G91</f>
        <v>#DIV/0!</v>
      </c>
      <c r="H92" s="13">
        <f>H91</f>
        <v>0</v>
      </c>
      <c r="I92" s="41"/>
    </row>
    <row r="93" spans="1:10" ht="32.25" customHeight="1">
      <c r="A93" s="90" t="s">
        <v>120</v>
      </c>
      <c r="B93" s="91"/>
      <c r="C93" s="91"/>
      <c r="D93" s="91"/>
      <c r="E93" s="91"/>
      <c r="F93" s="91"/>
      <c r="G93" s="91"/>
      <c r="H93" s="92"/>
      <c r="I93" s="56"/>
      <c r="J93" s="55"/>
    </row>
    <row r="94" spans="1:10" ht="38.25">
      <c r="A94" s="59">
        <v>1</v>
      </c>
      <c r="B94" s="68" t="s">
        <v>121</v>
      </c>
      <c r="C94" s="65" t="s">
        <v>9</v>
      </c>
      <c r="D94" s="59">
        <v>3</v>
      </c>
      <c r="E94" s="59">
        <v>3</v>
      </c>
      <c r="F94" s="59">
        <v>0</v>
      </c>
      <c r="G94" s="66">
        <f>F94/D94*100</f>
        <v>0</v>
      </c>
      <c r="H94" s="66">
        <f>F94/E94*100</f>
        <v>0</v>
      </c>
      <c r="I94" s="56"/>
      <c r="J94" s="55"/>
    </row>
    <row r="95" spans="1:9" ht="12.75">
      <c r="A95" s="13"/>
      <c r="B95" s="14" t="s">
        <v>6</v>
      </c>
      <c r="C95" s="13"/>
      <c r="D95" s="13">
        <f>D94</f>
        <v>3</v>
      </c>
      <c r="E95" s="13">
        <f>E94</f>
        <v>3</v>
      </c>
      <c r="F95" s="13">
        <f>F94</f>
        <v>0</v>
      </c>
      <c r="G95" s="13">
        <f>G94</f>
        <v>0</v>
      </c>
      <c r="H95" s="13">
        <f>H94</f>
        <v>0</v>
      </c>
      <c r="I95" s="41"/>
    </row>
    <row r="96" spans="1:8" ht="15.75">
      <c r="A96" s="26"/>
      <c r="B96" s="27" t="s">
        <v>46</v>
      </c>
      <c r="C96" s="26"/>
      <c r="D96" s="50">
        <f>D95+D92+D89+D86+D83+D80+D72+D69+D45+D35+D32+D27</f>
        <v>9972.4</v>
      </c>
      <c r="E96" s="50">
        <f>E95+E92+E89+E86+E83+E80+E72+E69+E45+E35+E32+E27</f>
        <v>10508.684</v>
      </c>
      <c r="F96" s="50">
        <f>F95+F92+F89+F86+F83+F80+F72+F69+F45+F35+F32+F27</f>
        <v>822.4010000000001</v>
      </c>
      <c r="G96" s="58">
        <f>F96/D96*100</f>
        <v>8.246771088203444</v>
      </c>
      <c r="H96" s="58">
        <f>F96/E96*100</f>
        <v>7.825918069284414</v>
      </c>
    </row>
    <row r="97" spans="1:8" ht="0.75" customHeight="1">
      <c r="A97" s="22"/>
      <c r="B97" s="23"/>
      <c r="C97" s="24"/>
      <c r="D97" s="24"/>
      <c r="E97" s="24"/>
      <c r="F97" s="24"/>
      <c r="G97" s="24"/>
      <c r="H97" s="25"/>
    </row>
    <row r="98" spans="1:8" ht="15.75" hidden="1">
      <c r="A98" s="22"/>
      <c r="B98" s="23"/>
      <c r="C98" s="24"/>
      <c r="D98" s="24"/>
      <c r="E98" s="24"/>
      <c r="F98" s="24"/>
      <c r="G98" s="24"/>
      <c r="H98" s="25"/>
    </row>
    <row r="99" spans="1:8" ht="15.75" hidden="1">
      <c r="A99" s="22"/>
      <c r="B99" s="23"/>
      <c r="C99" s="24"/>
      <c r="D99" s="24"/>
      <c r="E99" s="24"/>
      <c r="F99" s="24"/>
      <c r="G99" s="24"/>
      <c r="H99" s="25"/>
    </row>
    <row r="100" spans="1:9" ht="18">
      <c r="A100" s="18"/>
      <c r="B100" s="106" t="s">
        <v>55</v>
      </c>
      <c r="C100" s="106"/>
      <c r="D100" s="106"/>
      <c r="E100" s="106"/>
      <c r="F100" s="106"/>
      <c r="G100" s="106"/>
      <c r="H100" s="107"/>
      <c r="I100" s="17"/>
    </row>
    <row r="101" spans="1:8" ht="36.75" customHeight="1">
      <c r="A101" s="90" t="s">
        <v>23</v>
      </c>
      <c r="B101" s="91"/>
      <c r="C101" s="91"/>
      <c r="D101" s="91"/>
      <c r="E101" s="91"/>
      <c r="F101" s="91"/>
      <c r="G101" s="91"/>
      <c r="H101" s="92"/>
    </row>
    <row r="102" spans="1:8" ht="38.25">
      <c r="A102" s="59">
        <v>2</v>
      </c>
      <c r="B102" s="68" t="s">
        <v>47</v>
      </c>
      <c r="C102" s="65" t="s">
        <v>9</v>
      </c>
      <c r="D102" s="65">
        <v>10</v>
      </c>
      <c r="E102" s="65">
        <v>10</v>
      </c>
      <c r="F102" s="59">
        <v>10</v>
      </c>
      <c r="G102" s="70">
        <f>F102/D102*100</f>
        <v>100</v>
      </c>
      <c r="H102" s="66">
        <f>F102/E102*100</f>
        <v>100</v>
      </c>
    </row>
    <row r="103" spans="1:8" ht="25.5">
      <c r="A103" s="59">
        <v>3</v>
      </c>
      <c r="B103" s="68" t="s">
        <v>73</v>
      </c>
      <c r="C103" s="65" t="s">
        <v>9</v>
      </c>
      <c r="D103" s="65">
        <v>5</v>
      </c>
      <c r="E103" s="65">
        <v>5</v>
      </c>
      <c r="F103" s="59">
        <v>5</v>
      </c>
      <c r="G103" s="70">
        <f aca="true" t="shared" si="11" ref="G103:G113">F103/D103*100</f>
        <v>100</v>
      </c>
      <c r="H103" s="66">
        <f aca="true" t="shared" si="12" ref="H103:H113">F103/E103*100</f>
        <v>100</v>
      </c>
    </row>
    <row r="104" spans="1:8" ht="25.5">
      <c r="A104" s="59">
        <v>4</v>
      </c>
      <c r="B104" s="68" t="s">
        <v>48</v>
      </c>
      <c r="C104" s="65" t="s">
        <v>9</v>
      </c>
      <c r="D104" s="65">
        <v>7</v>
      </c>
      <c r="E104" s="65">
        <v>7</v>
      </c>
      <c r="F104" s="59">
        <v>0</v>
      </c>
      <c r="G104" s="70">
        <f t="shared" si="11"/>
        <v>0</v>
      </c>
      <c r="H104" s="66">
        <f t="shared" si="12"/>
        <v>0</v>
      </c>
    </row>
    <row r="105" spans="1:8" ht="38.25" customHeight="1">
      <c r="A105" s="59">
        <v>5</v>
      </c>
      <c r="B105" s="68" t="s">
        <v>49</v>
      </c>
      <c r="C105" s="65" t="s">
        <v>9</v>
      </c>
      <c r="D105" s="65">
        <v>3</v>
      </c>
      <c r="E105" s="65">
        <v>3</v>
      </c>
      <c r="F105" s="59">
        <v>0</v>
      </c>
      <c r="G105" s="70">
        <f t="shared" si="11"/>
        <v>0</v>
      </c>
      <c r="H105" s="66">
        <f t="shared" si="12"/>
        <v>0</v>
      </c>
    </row>
    <row r="106" spans="1:8" ht="38.25">
      <c r="A106" s="59">
        <v>6</v>
      </c>
      <c r="B106" s="68" t="s">
        <v>50</v>
      </c>
      <c r="C106" s="65" t="s">
        <v>9</v>
      </c>
      <c r="D106" s="59">
        <v>10</v>
      </c>
      <c r="E106" s="59">
        <v>10</v>
      </c>
      <c r="F106" s="59">
        <v>0</v>
      </c>
      <c r="G106" s="70">
        <f t="shared" si="11"/>
        <v>0</v>
      </c>
      <c r="H106" s="66">
        <f t="shared" si="12"/>
        <v>0</v>
      </c>
    </row>
    <row r="107" spans="1:8" ht="38.25">
      <c r="A107" s="59">
        <v>6</v>
      </c>
      <c r="B107" s="68" t="s">
        <v>94</v>
      </c>
      <c r="C107" s="65" t="s">
        <v>9</v>
      </c>
      <c r="D107" s="59">
        <v>5</v>
      </c>
      <c r="E107" s="59">
        <v>5</v>
      </c>
      <c r="F107" s="59">
        <v>0</v>
      </c>
      <c r="G107" s="70">
        <f t="shared" si="11"/>
        <v>0</v>
      </c>
      <c r="H107" s="66">
        <f t="shared" si="12"/>
        <v>0</v>
      </c>
    </row>
    <row r="108" spans="1:8" ht="25.5">
      <c r="A108" s="59">
        <v>7</v>
      </c>
      <c r="B108" s="68" t="s">
        <v>95</v>
      </c>
      <c r="C108" s="65" t="s">
        <v>9</v>
      </c>
      <c r="D108" s="59">
        <v>10</v>
      </c>
      <c r="E108" s="59">
        <v>10</v>
      </c>
      <c r="F108" s="59">
        <v>0</v>
      </c>
      <c r="G108" s="70">
        <f t="shared" si="11"/>
        <v>0</v>
      </c>
      <c r="H108" s="66">
        <f t="shared" si="12"/>
        <v>0</v>
      </c>
    </row>
    <row r="109" spans="1:8" ht="25.5">
      <c r="A109" s="59">
        <v>8</v>
      </c>
      <c r="B109" s="68" t="s">
        <v>96</v>
      </c>
      <c r="C109" s="65" t="s">
        <v>9</v>
      </c>
      <c r="D109" s="59">
        <v>5</v>
      </c>
      <c r="E109" s="59">
        <v>5</v>
      </c>
      <c r="F109" s="59">
        <v>0</v>
      </c>
      <c r="G109" s="70">
        <f t="shared" si="11"/>
        <v>0</v>
      </c>
      <c r="H109" s="66">
        <f t="shared" si="12"/>
        <v>0</v>
      </c>
    </row>
    <row r="110" spans="1:8" ht="25.5">
      <c r="A110" s="59">
        <v>9</v>
      </c>
      <c r="B110" s="68" t="s">
        <v>97</v>
      </c>
      <c r="C110" s="65" t="s">
        <v>9</v>
      </c>
      <c r="D110" s="59">
        <v>120</v>
      </c>
      <c r="E110" s="59">
        <v>120</v>
      </c>
      <c r="F110" s="59">
        <v>0</v>
      </c>
      <c r="G110" s="70">
        <f t="shared" si="11"/>
        <v>0</v>
      </c>
      <c r="H110" s="66">
        <f t="shared" si="12"/>
        <v>0</v>
      </c>
    </row>
    <row r="111" spans="1:8" ht="25.5">
      <c r="A111" s="59">
        <v>10</v>
      </c>
      <c r="B111" s="68" t="s">
        <v>51</v>
      </c>
      <c r="C111" s="65" t="s">
        <v>9</v>
      </c>
      <c r="D111" s="59">
        <v>70</v>
      </c>
      <c r="E111" s="59">
        <v>70</v>
      </c>
      <c r="F111" s="59">
        <v>0</v>
      </c>
      <c r="G111" s="70">
        <f t="shared" si="11"/>
        <v>0</v>
      </c>
      <c r="H111" s="66">
        <f t="shared" si="12"/>
        <v>0</v>
      </c>
    </row>
    <row r="112" spans="1:8" ht="25.5">
      <c r="A112" s="59">
        <v>11</v>
      </c>
      <c r="B112" s="68" t="s">
        <v>52</v>
      </c>
      <c r="C112" s="65" t="s">
        <v>9</v>
      </c>
      <c r="D112" s="59">
        <v>115</v>
      </c>
      <c r="E112" s="59">
        <v>115</v>
      </c>
      <c r="F112" s="59">
        <v>60</v>
      </c>
      <c r="G112" s="70">
        <f t="shared" si="11"/>
        <v>52.17391304347826</v>
      </c>
      <c r="H112" s="66">
        <f t="shared" si="12"/>
        <v>52.17391304347826</v>
      </c>
    </row>
    <row r="113" spans="1:8" ht="25.5">
      <c r="A113" s="59">
        <v>12</v>
      </c>
      <c r="B113" s="68" t="s">
        <v>98</v>
      </c>
      <c r="C113" s="65" t="s">
        <v>9</v>
      </c>
      <c r="D113" s="59">
        <v>142.3</v>
      </c>
      <c r="E113" s="59">
        <v>142.3</v>
      </c>
      <c r="F113" s="59">
        <v>0</v>
      </c>
      <c r="G113" s="70">
        <f t="shared" si="11"/>
        <v>0</v>
      </c>
      <c r="H113" s="66">
        <f t="shared" si="12"/>
        <v>0</v>
      </c>
    </row>
    <row r="114" spans="1:9" s="2" customFormat="1" ht="12.75">
      <c r="A114" s="13"/>
      <c r="B114" s="28" t="s">
        <v>6</v>
      </c>
      <c r="C114" s="13"/>
      <c r="D114" s="11">
        <f>SUM(D102:D113)</f>
        <v>502.3</v>
      </c>
      <c r="E114" s="11">
        <f>SUM(E102:E113)</f>
        <v>502.3</v>
      </c>
      <c r="F114" s="11">
        <f>SUM(F102:F113)</f>
        <v>75</v>
      </c>
      <c r="G114" s="15">
        <f>F114/D114*100</f>
        <v>14.931315946645432</v>
      </c>
      <c r="H114" s="15">
        <f>F114/E114*100</f>
        <v>14.931315946645432</v>
      </c>
      <c r="I114" s="40"/>
    </row>
    <row r="115" spans="1:8" s="2" customFormat="1" ht="44.25" customHeight="1">
      <c r="A115" s="90" t="s">
        <v>53</v>
      </c>
      <c r="B115" s="91"/>
      <c r="C115" s="91"/>
      <c r="D115" s="91"/>
      <c r="E115" s="91"/>
      <c r="F115" s="91"/>
      <c r="G115" s="91"/>
      <c r="H115" s="92"/>
    </row>
    <row r="116" spans="1:8" s="2" customFormat="1" ht="25.5">
      <c r="A116" s="59">
        <v>1</v>
      </c>
      <c r="B116" s="73" t="s">
        <v>74</v>
      </c>
      <c r="C116" s="65" t="s">
        <v>9</v>
      </c>
      <c r="D116" s="62">
        <v>103</v>
      </c>
      <c r="E116" s="62">
        <v>155.2</v>
      </c>
      <c r="F116" s="62">
        <v>87</v>
      </c>
      <c r="G116" s="63">
        <f aca="true" t="shared" si="13" ref="G116:G123">F116/D116*100</f>
        <v>84.46601941747572</v>
      </c>
      <c r="H116" s="63">
        <f aca="true" t="shared" si="14" ref="H116:H123">F116/E116*100</f>
        <v>56.05670103092783</v>
      </c>
    </row>
    <row r="117" spans="1:8" s="2" customFormat="1" ht="63.75">
      <c r="A117" s="59">
        <v>2</v>
      </c>
      <c r="B117" s="73" t="s">
        <v>101</v>
      </c>
      <c r="C117" s="65" t="s">
        <v>9</v>
      </c>
      <c r="D117" s="62">
        <v>0</v>
      </c>
      <c r="E117" s="62">
        <v>21</v>
      </c>
      <c r="F117" s="62">
        <v>14</v>
      </c>
      <c r="G117" s="63" t="e">
        <f t="shared" si="13"/>
        <v>#DIV/0!</v>
      </c>
      <c r="H117" s="63">
        <f t="shared" si="14"/>
        <v>66.66666666666666</v>
      </c>
    </row>
    <row r="118" spans="1:8" s="2" customFormat="1" ht="38.25">
      <c r="A118" s="59">
        <v>3</v>
      </c>
      <c r="B118" s="73" t="s">
        <v>102</v>
      </c>
      <c r="C118" s="65" t="s">
        <v>9</v>
      </c>
      <c r="D118" s="62">
        <v>0</v>
      </c>
      <c r="E118" s="62">
        <v>99.8</v>
      </c>
      <c r="F118" s="62">
        <v>0</v>
      </c>
      <c r="G118" s="63" t="e">
        <f t="shared" si="13"/>
        <v>#DIV/0!</v>
      </c>
      <c r="H118" s="63">
        <f t="shared" si="14"/>
        <v>0</v>
      </c>
    </row>
    <row r="119" spans="1:8" s="2" customFormat="1" ht="38.25">
      <c r="A119" s="59">
        <v>4</v>
      </c>
      <c r="B119" s="73" t="s">
        <v>103</v>
      </c>
      <c r="C119" s="65" t="s">
        <v>9</v>
      </c>
      <c r="D119" s="62">
        <v>0</v>
      </c>
      <c r="E119" s="62">
        <v>7.1</v>
      </c>
      <c r="F119" s="62">
        <v>0</v>
      </c>
      <c r="G119" s="63" t="e">
        <f t="shared" si="13"/>
        <v>#DIV/0!</v>
      </c>
      <c r="H119" s="63">
        <f t="shared" si="14"/>
        <v>0</v>
      </c>
    </row>
    <row r="120" spans="1:8" s="2" customFormat="1" ht="25.5">
      <c r="A120" s="59">
        <v>5</v>
      </c>
      <c r="B120" s="73" t="s">
        <v>104</v>
      </c>
      <c r="C120" s="65" t="s">
        <v>9</v>
      </c>
      <c r="D120" s="62">
        <v>0</v>
      </c>
      <c r="E120" s="62">
        <v>11.3</v>
      </c>
      <c r="F120" s="62">
        <v>0</v>
      </c>
      <c r="G120" s="63" t="e">
        <f t="shared" si="13"/>
        <v>#DIV/0!</v>
      </c>
      <c r="H120" s="63">
        <f t="shared" si="14"/>
        <v>0</v>
      </c>
    </row>
    <row r="121" spans="1:8" s="2" customFormat="1" ht="38.25">
      <c r="A121" s="59">
        <v>6</v>
      </c>
      <c r="B121" s="73" t="s">
        <v>105</v>
      </c>
      <c r="C121" s="65" t="s">
        <v>9</v>
      </c>
      <c r="D121" s="62">
        <v>0</v>
      </c>
      <c r="E121" s="62">
        <v>8.6</v>
      </c>
      <c r="F121" s="62">
        <v>0</v>
      </c>
      <c r="G121" s="63" t="e">
        <f t="shared" si="13"/>
        <v>#DIV/0!</v>
      </c>
      <c r="H121" s="63">
        <f t="shared" si="14"/>
        <v>0</v>
      </c>
    </row>
    <row r="122" spans="1:9" s="2" customFormat="1" ht="12.75">
      <c r="A122" s="13"/>
      <c r="B122" s="43" t="s">
        <v>43</v>
      </c>
      <c r="C122" s="13"/>
      <c r="D122" s="11">
        <f>D118+D117+D116+D119+D120+D121</f>
        <v>103</v>
      </c>
      <c r="E122" s="11">
        <f>E118+E117+E116+E119+E120+E121</f>
        <v>303.00000000000006</v>
      </c>
      <c r="F122" s="11">
        <f>F118+F117+F116+F119+F120+F121</f>
        <v>101</v>
      </c>
      <c r="G122" s="12">
        <f t="shared" si="13"/>
        <v>98.05825242718447</v>
      </c>
      <c r="H122" s="12">
        <f t="shared" si="14"/>
        <v>33.33333333333333</v>
      </c>
      <c r="I122" s="40"/>
    </row>
    <row r="123" spans="1:8" s="2" customFormat="1" ht="14.25">
      <c r="A123" s="29"/>
      <c r="B123" s="30" t="s">
        <v>54</v>
      </c>
      <c r="C123" s="29"/>
      <c r="D123" s="31">
        <f>D122+D114</f>
        <v>605.3</v>
      </c>
      <c r="E123" s="31">
        <f>E122+E114</f>
        <v>805.3000000000001</v>
      </c>
      <c r="F123" s="31">
        <f>F122+F114</f>
        <v>176</v>
      </c>
      <c r="G123" s="32">
        <f t="shared" si="13"/>
        <v>29.07649099620023</v>
      </c>
      <c r="H123" s="32">
        <f t="shared" si="14"/>
        <v>21.855209238792995</v>
      </c>
    </row>
    <row r="124" spans="1:8" ht="12.75">
      <c r="A124" s="6"/>
      <c r="B124" s="7"/>
      <c r="C124" s="6"/>
      <c r="D124" s="8"/>
      <c r="E124" s="8"/>
      <c r="F124" s="8"/>
      <c r="G124" s="8"/>
      <c r="H124" s="8"/>
    </row>
    <row r="125" ht="12.75">
      <c r="F125" s="51"/>
    </row>
    <row r="126" spans="1:6" ht="15.75">
      <c r="A126" s="3"/>
      <c r="B126" s="4"/>
      <c r="F126" s="3"/>
    </row>
    <row r="128" spans="1:2" ht="12.75">
      <c r="A128" s="1"/>
      <c r="B128" s="1" t="s">
        <v>67</v>
      </c>
    </row>
    <row r="129" spans="1:2" ht="12.75">
      <c r="A129" s="1"/>
      <c r="B129" s="1" t="s">
        <v>68</v>
      </c>
    </row>
  </sheetData>
  <mergeCells count="29">
    <mergeCell ref="A1:G1"/>
    <mergeCell ref="A2:G2"/>
    <mergeCell ref="A3:G3"/>
    <mergeCell ref="A4:G4"/>
    <mergeCell ref="A5:A6"/>
    <mergeCell ref="B5:B6"/>
    <mergeCell ref="C5:F5"/>
    <mergeCell ref="G5:H5"/>
    <mergeCell ref="A7:G7"/>
    <mergeCell ref="A8:H8"/>
    <mergeCell ref="A11:H11"/>
    <mergeCell ref="A20:H20"/>
    <mergeCell ref="A21:H21"/>
    <mergeCell ref="I21:J21"/>
    <mergeCell ref="A28:H28"/>
    <mergeCell ref="A33:H33"/>
    <mergeCell ref="A36:H36"/>
    <mergeCell ref="A46:H46"/>
    <mergeCell ref="A70:H70"/>
    <mergeCell ref="A73:H73"/>
    <mergeCell ref="A81:H81"/>
    <mergeCell ref="A84:H84"/>
    <mergeCell ref="A87:H87"/>
    <mergeCell ref="I88:J88"/>
    <mergeCell ref="A115:H115"/>
    <mergeCell ref="A90:H90"/>
    <mergeCell ref="A93:H93"/>
    <mergeCell ref="B100:H100"/>
    <mergeCell ref="A101:H10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4.375" style="0" customWidth="1"/>
    <col min="2" max="2" width="33.00390625" style="0" customWidth="1"/>
    <col min="3" max="3" width="11.25390625" style="0" customWidth="1"/>
    <col min="4" max="4" width="10.25390625" style="0" customWidth="1"/>
    <col min="5" max="5" width="11.125" style="0" customWidth="1"/>
    <col min="6" max="6" width="9.625" style="0" customWidth="1"/>
    <col min="7" max="7" width="10.625" style="0" customWidth="1"/>
    <col min="8" max="8" width="12.25390625" style="5" customWidth="1"/>
    <col min="9" max="9" width="13.00390625" style="0" customWidth="1"/>
  </cols>
  <sheetData>
    <row r="1" spans="1:8" ht="14.25">
      <c r="A1" s="96" t="s">
        <v>0</v>
      </c>
      <c r="B1" s="96"/>
      <c r="C1" s="96"/>
      <c r="D1" s="96"/>
      <c r="E1" s="96"/>
      <c r="F1" s="96"/>
      <c r="G1" s="96"/>
      <c r="H1" s="35"/>
    </row>
    <row r="2" spans="1:8" ht="14.25">
      <c r="A2" s="96" t="s">
        <v>4</v>
      </c>
      <c r="B2" s="96"/>
      <c r="C2" s="96"/>
      <c r="D2" s="96"/>
      <c r="E2" s="96"/>
      <c r="F2" s="96"/>
      <c r="G2" s="96"/>
      <c r="H2" s="114" t="s">
        <v>124</v>
      </c>
    </row>
    <row r="3" spans="1:8" ht="14.25">
      <c r="A3" s="96" t="s">
        <v>1</v>
      </c>
      <c r="B3" s="96"/>
      <c r="C3" s="96"/>
      <c r="D3" s="96"/>
      <c r="E3" s="96"/>
      <c r="F3" s="96"/>
      <c r="G3" s="96"/>
      <c r="H3" s="35"/>
    </row>
    <row r="4" spans="1:8" ht="14.25">
      <c r="A4" s="96" t="s">
        <v>82</v>
      </c>
      <c r="B4" s="96"/>
      <c r="C4" s="96"/>
      <c r="D4" s="96"/>
      <c r="E4" s="96"/>
      <c r="F4" s="96"/>
      <c r="G4" s="96"/>
      <c r="H4" s="35"/>
    </row>
    <row r="5" spans="1:14" ht="26.25" customHeight="1">
      <c r="A5" s="104" t="s">
        <v>2</v>
      </c>
      <c r="B5" s="103" t="s">
        <v>10</v>
      </c>
      <c r="C5" s="105" t="s">
        <v>3</v>
      </c>
      <c r="D5" s="105"/>
      <c r="E5" s="105"/>
      <c r="F5" s="105"/>
      <c r="G5" s="98"/>
      <c r="H5" s="99"/>
      <c r="N5" s="38"/>
    </row>
    <row r="6" spans="1:8" ht="68.25" customHeight="1">
      <c r="A6" s="104"/>
      <c r="B6" s="103"/>
      <c r="C6" s="36" t="s">
        <v>8</v>
      </c>
      <c r="D6" s="37" t="s">
        <v>83</v>
      </c>
      <c r="E6" s="37" t="s">
        <v>125</v>
      </c>
      <c r="F6" s="36" t="s">
        <v>126</v>
      </c>
      <c r="G6" s="36" t="s">
        <v>21</v>
      </c>
      <c r="H6" s="36" t="s">
        <v>22</v>
      </c>
    </row>
    <row r="7" spans="1:8" ht="37.5" customHeight="1">
      <c r="A7" s="115" t="s">
        <v>127</v>
      </c>
      <c r="B7" s="116"/>
      <c r="C7" s="116"/>
      <c r="D7" s="116"/>
      <c r="E7" s="116"/>
      <c r="F7" s="116"/>
      <c r="G7" s="116"/>
      <c r="H7" s="117"/>
    </row>
    <row r="8" spans="1:8" ht="68.25" customHeight="1">
      <c r="A8" s="118">
        <v>1</v>
      </c>
      <c r="B8" s="119" t="s">
        <v>128</v>
      </c>
      <c r="C8" s="36" t="s">
        <v>129</v>
      </c>
      <c r="D8" s="120">
        <v>2312</v>
      </c>
      <c r="E8" s="120">
        <v>2312</v>
      </c>
      <c r="F8" s="121">
        <v>0</v>
      </c>
      <c r="G8" s="70">
        <f>F8/D8*100</f>
        <v>0</v>
      </c>
      <c r="H8" s="70">
        <f>F8/E8*100</f>
        <v>0</v>
      </c>
    </row>
    <row r="9" spans="1:9" ht="16.5" customHeight="1">
      <c r="A9" s="13"/>
      <c r="B9" s="14" t="s">
        <v>6</v>
      </c>
      <c r="C9" s="44"/>
      <c r="D9" s="53">
        <f aca="true" t="shared" si="0" ref="D9:H10">D8</f>
        <v>2312</v>
      </c>
      <c r="E9" s="53">
        <f t="shared" si="0"/>
        <v>2312</v>
      </c>
      <c r="F9" s="53">
        <f t="shared" si="0"/>
        <v>0</v>
      </c>
      <c r="G9" s="53">
        <f t="shared" si="0"/>
        <v>0</v>
      </c>
      <c r="H9" s="53">
        <f t="shared" si="0"/>
        <v>0</v>
      </c>
      <c r="I9" s="41"/>
    </row>
    <row r="10" spans="1:9" ht="16.5" customHeight="1">
      <c r="A10" s="122" t="s">
        <v>130</v>
      </c>
      <c r="B10" s="122"/>
      <c r="C10" s="123"/>
      <c r="D10" s="124">
        <f t="shared" si="0"/>
        <v>2312</v>
      </c>
      <c r="E10" s="124">
        <f t="shared" si="0"/>
        <v>2312</v>
      </c>
      <c r="F10" s="124">
        <f t="shared" si="0"/>
        <v>0</v>
      </c>
      <c r="G10" s="124">
        <f t="shared" si="0"/>
        <v>0</v>
      </c>
      <c r="H10" s="124">
        <f t="shared" si="0"/>
        <v>0</v>
      </c>
      <c r="I10" s="41"/>
    </row>
    <row r="11" spans="1:8" ht="18.75">
      <c r="A11" s="100" t="s">
        <v>26</v>
      </c>
      <c r="B11" s="101"/>
      <c r="C11" s="101"/>
      <c r="D11" s="101"/>
      <c r="E11" s="101"/>
      <c r="F11" s="101"/>
      <c r="G11" s="101"/>
      <c r="H11" s="102"/>
    </row>
    <row r="12" spans="1:8" ht="15">
      <c r="A12" s="125" t="s">
        <v>131</v>
      </c>
      <c r="B12" s="126"/>
      <c r="C12" s="126"/>
      <c r="D12" s="126"/>
      <c r="E12" s="126"/>
      <c r="F12" s="126"/>
      <c r="G12" s="126"/>
      <c r="H12" s="127"/>
    </row>
    <row r="13" spans="1:9" ht="51.75" customHeight="1">
      <c r="A13" s="90" t="s">
        <v>132</v>
      </c>
      <c r="B13" s="91"/>
      <c r="C13" s="91"/>
      <c r="D13" s="91"/>
      <c r="E13" s="91"/>
      <c r="F13" s="91"/>
      <c r="G13" s="91"/>
      <c r="H13" s="92"/>
      <c r="I13" t="s">
        <v>133</v>
      </c>
    </row>
    <row r="14" spans="1:8" ht="27" customHeight="1">
      <c r="A14" s="59">
        <v>1</v>
      </c>
      <c r="B14" s="68" t="s">
        <v>134</v>
      </c>
      <c r="C14" s="36" t="s">
        <v>129</v>
      </c>
      <c r="D14" s="59">
        <v>138.8</v>
      </c>
      <c r="E14" s="59">
        <v>138.8</v>
      </c>
      <c r="F14" s="59">
        <v>138.8</v>
      </c>
      <c r="G14" s="66">
        <f>F14/D14*100</f>
        <v>100</v>
      </c>
      <c r="H14" s="66">
        <f>F14/E14*100</f>
        <v>100</v>
      </c>
    </row>
    <row r="15" spans="1:9" ht="16.5" customHeight="1">
      <c r="A15" s="13"/>
      <c r="B15" s="14" t="s">
        <v>6</v>
      </c>
      <c r="C15" s="44"/>
      <c r="D15" s="13">
        <f>D14</f>
        <v>138.8</v>
      </c>
      <c r="E15" s="13">
        <f>E14</f>
        <v>138.8</v>
      </c>
      <c r="F15" s="13">
        <f>F14</f>
        <v>138.8</v>
      </c>
      <c r="G15" s="13">
        <f>G14</f>
        <v>100</v>
      </c>
      <c r="H15" s="13">
        <f>H14</f>
        <v>100</v>
      </c>
      <c r="I15" s="41"/>
    </row>
    <row r="16" spans="1:8" ht="15">
      <c r="A16" s="125" t="s">
        <v>135</v>
      </c>
      <c r="B16" s="126"/>
      <c r="C16" s="126"/>
      <c r="D16" s="126"/>
      <c r="E16" s="126"/>
      <c r="F16" s="126"/>
      <c r="G16" s="126"/>
      <c r="H16" s="127"/>
    </row>
    <row r="17" spans="1:8" ht="40.5" customHeight="1">
      <c r="A17" s="69">
        <v>1</v>
      </c>
      <c r="B17" s="68" t="s">
        <v>136</v>
      </c>
      <c r="C17" s="36" t="s">
        <v>129</v>
      </c>
      <c r="D17" s="128">
        <v>392</v>
      </c>
      <c r="E17" s="128">
        <v>392</v>
      </c>
      <c r="F17" s="128">
        <v>0</v>
      </c>
      <c r="G17" s="66">
        <f>F17/D17*100</f>
        <v>0</v>
      </c>
      <c r="H17" s="66">
        <f>F17/E17*100</f>
        <v>0</v>
      </c>
    </row>
    <row r="18" spans="1:8" ht="40.5" customHeight="1">
      <c r="A18" s="69">
        <v>2</v>
      </c>
      <c r="B18" s="68" t="s">
        <v>137</v>
      </c>
      <c r="C18" s="36" t="s">
        <v>129</v>
      </c>
      <c r="D18" s="128">
        <v>207</v>
      </c>
      <c r="E18" s="128">
        <v>207</v>
      </c>
      <c r="F18" s="128">
        <v>0</v>
      </c>
      <c r="G18" s="66">
        <f>F18/D18*100</f>
        <v>0</v>
      </c>
      <c r="H18" s="66">
        <f>F18/E18*100</f>
        <v>0</v>
      </c>
    </row>
    <row r="19" spans="1:8" s="130" customFormat="1" ht="16.5" customHeight="1">
      <c r="A19" s="16"/>
      <c r="B19" s="14" t="s">
        <v>6</v>
      </c>
      <c r="C19" s="129"/>
      <c r="D19" s="13">
        <f>D18+D17</f>
        <v>599</v>
      </c>
      <c r="E19" s="13">
        <f>E18+E17</f>
        <v>599</v>
      </c>
      <c r="F19" s="13">
        <v>0</v>
      </c>
      <c r="G19" s="49">
        <f>F19/D19*100</f>
        <v>0</v>
      </c>
      <c r="H19" s="49">
        <f>F19/E19*100</f>
        <v>0</v>
      </c>
    </row>
    <row r="20" spans="1:8" s="135" customFormat="1" ht="16.5" customHeight="1">
      <c r="A20" s="131" t="s">
        <v>138</v>
      </c>
      <c r="B20" s="131"/>
      <c r="C20" s="132"/>
      <c r="D20" s="133">
        <f>D19+D15</f>
        <v>737.8</v>
      </c>
      <c r="E20" s="133">
        <f>E19+E15</f>
        <v>737.8</v>
      </c>
      <c r="F20" s="133">
        <v>0</v>
      </c>
      <c r="G20" s="134">
        <f>F20/D20*100</f>
        <v>0</v>
      </c>
      <c r="H20" s="134">
        <f>F20/E20*100</f>
        <v>0</v>
      </c>
    </row>
    <row r="21" spans="1:8" ht="29.25" customHeight="1">
      <c r="A21" s="100" t="s">
        <v>139</v>
      </c>
      <c r="B21" s="101"/>
      <c r="C21" s="101"/>
      <c r="D21" s="101"/>
      <c r="E21" s="101"/>
      <c r="F21" s="101"/>
      <c r="G21" s="101"/>
      <c r="H21" s="102"/>
    </row>
    <row r="22" spans="1:8" ht="40.5" customHeight="1">
      <c r="A22" s="69">
        <v>1</v>
      </c>
      <c r="B22" s="68" t="s">
        <v>140</v>
      </c>
      <c r="C22" s="36" t="s">
        <v>129</v>
      </c>
      <c r="D22" s="128">
        <v>43255</v>
      </c>
      <c r="E22" s="128">
        <v>42793.29</v>
      </c>
      <c r="F22" s="128">
        <v>9177.91</v>
      </c>
      <c r="G22" s="66">
        <f aca="true" t="shared" si="1" ref="G22:G27">F22/D22*100</f>
        <v>21.21814819096058</v>
      </c>
      <c r="H22" s="66">
        <f aca="true" t="shared" si="2" ref="H22:H27">F22/E22*100</f>
        <v>21.44707733385304</v>
      </c>
    </row>
    <row r="23" spans="1:8" ht="40.5" customHeight="1">
      <c r="A23" s="69">
        <v>2</v>
      </c>
      <c r="B23" s="68" t="s">
        <v>141</v>
      </c>
      <c r="C23" s="36" t="s">
        <v>129</v>
      </c>
      <c r="D23" s="128">
        <v>237272.02</v>
      </c>
      <c r="E23" s="128">
        <v>265626</v>
      </c>
      <c r="F23" s="128">
        <v>55919.27</v>
      </c>
      <c r="G23" s="66">
        <f t="shared" si="1"/>
        <v>23.567578680368634</v>
      </c>
      <c r="H23" s="66">
        <f t="shared" si="2"/>
        <v>21.051881216447185</v>
      </c>
    </row>
    <row r="24" spans="1:8" ht="52.5" customHeight="1">
      <c r="A24" s="69">
        <v>3</v>
      </c>
      <c r="B24" s="68" t="s">
        <v>142</v>
      </c>
      <c r="C24" s="36" t="s">
        <v>129</v>
      </c>
      <c r="D24" s="128">
        <v>29032</v>
      </c>
      <c r="E24" s="128">
        <v>28939</v>
      </c>
      <c r="F24" s="128">
        <v>4823.87</v>
      </c>
      <c r="G24" s="66">
        <f t="shared" si="1"/>
        <v>16.6156999173326</v>
      </c>
      <c r="H24" s="66">
        <f t="shared" si="2"/>
        <v>16.669097066242784</v>
      </c>
    </row>
    <row r="25" spans="1:8" ht="52.5" customHeight="1">
      <c r="A25" s="69">
        <v>4</v>
      </c>
      <c r="B25" s="68" t="s">
        <v>143</v>
      </c>
      <c r="C25" s="36" t="s">
        <v>129</v>
      </c>
      <c r="D25" s="128">
        <v>56301</v>
      </c>
      <c r="E25" s="128">
        <v>25189</v>
      </c>
      <c r="F25" s="128">
        <v>12137.96</v>
      </c>
      <c r="G25" s="66">
        <f t="shared" si="1"/>
        <v>21.55904868474805</v>
      </c>
      <c r="H25" s="66">
        <f t="shared" si="2"/>
        <v>48.1875421811108</v>
      </c>
    </row>
    <row r="26" spans="1:9" ht="12.75">
      <c r="A26" s="16"/>
      <c r="B26" s="14" t="s">
        <v>6</v>
      </c>
      <c r="C26" s="10"/>
      <c r="D26" s="13">
        <f>D25+D24+D23+D22</f>
        <v>365860.02</v>
      </c>
      <c r="E26" s="13">
        <f>E25+E24+E23+E22</f>
        <v>362547.29</v>
      </c>
      <c r="F26" s="13">
        <f>F25+F24+F23+F22</f>
        <v>82059.01</v>
      </c>
      <c r="G26" s="49">
        <f t="shared" si="1"/>
        <v>22.429072736616586</v>
      </c>
      <c r="H26" s="49">
        <f t="shared" si="2"/>
        <v>22.634015551460887</v>
      </c>
      <c r="I26" s="41"/>
    </row>
    <row r="27" spans="1:8" s="135" customFormat="1" ht="12.75">
      <c r="A27" s="136" t="s">
        <v>144</v>
      </c>
      <c r="B27" s="137"/>
      <c r="C27" s="137"/>
      <c r="D27" s="138">
        <f>D26+D20+D10</f>
        <v>368909.82</v>
      </c>
      <c r="E27" s="138">
        <f>E26+E20+E10</f>
        <v>365597.08999999997</v>
      </c>
      <c r="F27" s="138">
        <f>F26+F20+F10</f>
        <v>82059.01</v>
      </c>
      <c r="G27" s="134">
        <f t="shared" si="1"/>
        <v>22.24365022324426</v>
      </c>
      <c r="H27" s="134">
        <f t="shared" si="2"/>
        <v>22.445203270080732</v>
      </c>
    </row>
  </sheetData>
  <mergeCells count="16">
    <mergeCell ref="A13:H13"/>
    <mergeCell ref="A16:H16"/>
    <mergeCell ref="A20:B20"/>
    <mergeCell ref="A21:H21"/>
    <mergeCell ref="A7:H7"/>
    <mergeCell ref="A10:B10"/>
    <mergeCell ref="A11:H11"/>
    <mergeCell ref="A12:H12"/>
    <mergeCell ref="A5:A6"/>
    <mergeCell ref="B5:B6"/>
    <mergeCell ref="C5:F5"/>
    <mergeCell ref="G5:H5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Админ</cp:lastModifiedBy>
  <cp:lastPrinted>2013-04-18T11:39:52Z</cp:lastPrinted>
  <dcterms:created xsi:type="dcterms:W3CDTF">2009-07-15T04:17:11Z</dcterms:created>
  <dcterms:modified xsi:type="dcterms:W3CDTF">2013-04-26T12:56:08Z</dcterms:modified>
  <cp:category/>
  <cp:version/>
  <cp:contentType/>
  <cp:contentStatus/>
</cp:coreProperties>
</file>