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'Лист1'!$A$1:$H$165</definedName>
  </definedNames>
  <calcPr fullCalcOnLoad="1"/>
</workbook>
</file>

<file path=xl/sharedStrings.xml><?xml version="1.0" encoding="utf-8"?>
<sst xmlns="http://schemas.openxmlformats.org/spreadsheetml/2006/main" count="250" uniqueCount="144">
  <si>
    <t>МОНИТОРИНГ РЕАЛИЗАЦИИ</t>
  </si>
  <si>
    <t xml:space="preserve">Верхнекамского района </t>
  </si>
  <si>
    <t>№ п\п</t>
  </si>
  <si>
    <t>Объем финансирования, тыс.руб.</t>
  </si>
  <si>
    <t>целевых программ</t>
  </si>
  <si>
    <t>Образование</t>
  </si>
  <si>
    <t>Итого</t>
  </si>
  <si>
    <t>трудоустройство детей на период каникул</t>
  </si>
  <si>
    <t>Источник финансирования</t>
  </si>
  <si>
    <t>Местный бюджет</t>
  </si>
  <si>
    <t>Отдел по делам молодежи, спорта и проблемам семьи администрации Верхнекамского района</t>
  </si>
  <si>
    <t>Программа "Молодежь Верхнекамья" на 2008-2012 годы</t>
  </si>
  <si>
    <t xml:space="preserve">Местный бюджет        </t>
  </si>
  <si>
    <t>Содержание  мероприятия в соответствии с целевой программой</t>
  </si>
  <si>
    <t>Организация семинаров для Советов молодежи поселений</t>
  </si>
  <si>
    <t>Проведение Слета молодежи Верхнекамья</t>
  </si>
  <si>
    <t>Проведение районного этапа конкурса на лучшую постановку работы с молодежью в поселении</t>
  </si>
  <si>
    <t>Поддержка деятельности молодежных творческих коллективов, а также отдельных молодых людей, обеспечение их участия в межрайонных, областных конкурсах, фестивалях</t>
  </si>
  <si>
    <t>Поддержка деятельности клубов по месту жительства (проведение конкурса на лучшую постановку работы)</t>
  </si>
  <si>
    <t>Проведения конкурса проектов и программ</t>
  </si>
  <si>
    <t>Поддержка деятельности ОО «Союз молодежи Верхнекамского района»</t>
  </si>
  <si>
    <t>Проведение тематических акций, дней здоровья</t>
  </si>
  <si>
    <t>Районный конкурс программ и проектов ВПК</t>
  </si>
  <si>
    <t>Выставка  декоративно-прикладного творчества учащихся образовательных учреждений</t>
  </si>
  <si>
    <t xml:space="preserve">Местный бюджет </t>
  </si>
  <si>
    <t xml:space="preserve">% выполнения  к плану </t>
  </si>
  <si>
    <t>% выполнения  к уточненному плану</t>
  </si>
  <si>
    <t>Долгосрочная целевая программа "Безопасность в образовательных учреждениях Верхнекамского района на 2010-2012гг."</t>
  </si>
  <si>
    <t>материальная поддержка молодых специалистов</t>
  </si>
  <si>
    <t>Муниципальная долгосрочная целевая программа "Модернизация системы образования Верхнекамского района на 2010-2012гг."</t>
  </si>
  <si>
    <t>Муниципальная долгосрочная целевая программа "Муниципальная поддержка культуры в Верхнекамском районе" на 2009-2013 годы</t>
  </si>
  <si>
    <t>ремонт путей эвакуации</t>
  </si>
  <si>
    <t>организация летнего отдыха детей</t>
  </si>
  <si>
    <t>Муниципальная целевая программа "Энергосбережение и повышение энергетической эффективности и муниципальных учреждений Верхнекамского района Кировской области на 2011 год"</t>
  </si>
  <si>
    <t>ремонт системы отопления</t>
  </si>
  <si>
    <t>итого по образованию:</t>
  </si>
  <si>
    <t>Администрация Верхнекамского района</t>
  </si>
  <si>
    <t>Муниципальная долгосрочная целевая программа "Программа комплексного развития систем коммунальной инфраструктуры в муниципальном образовании Верхнекамский муниципальный район Кировской области на 2011-2020гг."</t>
  </si>
  <si>
    <t>Муниципальная целевая программа борьбы с преступностью и охраны общественного порядка в Верхнекамском районе на 2011-2015гг."</t>
  </si>
  <si>
    <t>внедрение современных технических средств,обеспечения правопорядка и безопасности на улицах и в других общественных местах и раскрытие преступлений по "горячим следам",ремонт и обрудование участковых пунктов милиции</t>
  </si>
  <si>
    <t>деятельность общественных формирований правоохранительной направленности по обеспечению правопорядка в общественных местах.Функционирование ДНД.</t>
  </si>
  <si>
    <t>совместное патрулирование с целью выявления самовольных порубок и нарушений правил пожарной безопасности.</t>
  </si>
  <si>
    <t>Муниципальная целевая программа "Поддержка и развитие малого предпринимательства в Верхнекамском районе" на 2011-2013гг.</t>
  </si>
  <si>
    <t>Программа "Спортивная нация на 2011-2013годы"</t>
  </si>
  <si>
    <t>Грантовый конкурс среди спортсооружений,клубов по месту жительства</t>
  </si>
  <si>
    <t>Разработка положения о проведении спартакиады коллективов физической культуры района</t>
  </si>
  <si>
    <t>проведение спартакиады допризывной молодежи</t>
  </si>
  <si>
    <t>Проведение зимних Сельских олимпийских игр</t>
  </si>
  <si>
    <t>проведение соревнований по различным видам спорта,популярным в районе</t>
  </si>
  <si>
    <t>развитие ветеранского спортивного движения,привлечение ветеранов к занятиям и пропаганде физической культуры и спорта</t>
  </si>
  <si>
    <t>оказание содействия в развитии сорта среди инвалидов</t>
  </si>
  <si>
    <t>работа по привлечению подростков,склонных к правонарушениям,систематическим занятиям в секциях и группах по видам спорта,организация спортиных праздников,поддержка объединений,привлекающих данную категорию подростков к занятиям спортом</t>
  </si>
  <si>
    <t>обеспечение участия спортсменов и команд Верхнекамского района в зональных,областных,Всероссийских соревнованиях.</t>
  </si>
  <si>
    <t>Проведение районных конкурсов, смотров, фестивалей…</t>
  </si>
  <si>
    <t>Проведение массовых молодежных мероприятий (День Молодежи,День ВМФ,физкультурника,Гродской праздник "Последний звонок"</t>
  </si>
  <si>
    <t>развитие системы финансово-кредитной поддержки малого предпринимательства</t>
  </si>
  <si>
    <t>развитие системы подготовки,переподготовки и повышения квалификации кадров для сферы малого предпринимательства</t>
  </si>
  <si>
    <t>муниципальная поддержка и развитие сферы народных художественных промыслов и ремесел в Верхнекамском районе</t>
  </si>
  <si>
    <t>Муниципальнаяцелевая программа "Повышение безопасности дорожного движения в Верхнекамском районе на период 2011-2014 гг."</t>
  </si>
  <si>
    <t>итого</t>
  </si>
  <si>
    <t>Муниципальная целевая программа "Развитие транспортной инфраструктуры до 2015 года"</t>
  </si>
  <si>
    <t>содержание муниципальных дорог</t>
  </si>
  <si>
    <t>Муниципальная долгосрочная программа "Модернизация системы образования Верхнекамского района" на 2010-2012гг.</t>
  </si>
  <si>
    <t>реконструкция здания бывшего заводоуправления под учебный корпус средней школы на 200 учащихся п.Созимский</t>
  </si>
  <si>
    <t xml:space="preserve">итого по администрации </t>
  </si>
  <si>
    <t>Муниципальная целевая программа "Энергосбережение и повышение энергетической эффективности муниципальных учреждений Верхнекамского района Кировской области на 2011 год"</t>
  </si>
  <si>
    <t>организация и проведение Дня работников культуры,конкурс профессионального мастерства</t>
  </si>
  <si>
    <t>межрайонный фестиваль по брейкдансу</t>
  </si>
  <si>
    <t>организация районного и межрайонного творческого конкурса ветеранов</t>
  </si>
  <si>
    <t>организация или участие в областном конкурсе юных исполнителей эстрадной песни "Наша надежда"</t>
  </si>
  <si>
    <t>областной фестиваль народного творчества "Северная Вятка"</t>
  </si>
  <si>
    <t>организация подписки на периодические издания</t>
  </si>
  <si>
    <t>приобретение компьютеров с лицензионными программами</t>
  </si>
  <si>
    <t>комплектование книжных фондов</t>
  </si>
  <si>
    <t>Муниципальная целевая программа "Пожарная безопасность в учреждениях культуры и дополнительного образования детей(детские музыкальные школы)Верхнекамского района на 2011-2015гг.</t>
  </si>
  <si>
    <t>итого по культуре</t>
  </si>
  <si>
    <t>Культура</t>
  </si>
  <si>
    <t>Отдел по управлению имуществом</t>
  </si>
  <si>
    <t>Отдел ЖКХ</t>
  </si>
  <si>
    <t>Отдел потребительского рынка,малого предпринимательства и защиты прав потребителей</t>
  </si>
  <si>
    <t>отдел дорожного хозяйства,транспорта и связи</t>
  </si>
  <si>
    <t>Подпрограмма "Твердые бытовые отходы " на 2009-2015 годы</t>
  </si>
  <si>
    <t>Природоохранные мероприятия</t>
  </si>
  <si>
    <t>"Обеспечение жильем молодых семей "на 2011-2015годы</t>
  </si>
  <si>
    <t>Социальные выплаты</t>
  </si>
  <si>
    <t xml:space="preserve"> План 2012г.</t>
  </si>
  <si>
    <t>Уточнённый план                         1 квартал 2012г.</t>
  </si>
  <si>
    <t>Факт                           1 квартал 2012г.</t>
  </si>
  <si>
    <t>за 1 квартал 2012 года</t>
  </si>
  <si>
    <t>Муниципальная  целевая программа "Управления  муниципальным имуществом на 2012 год."</t>
  </si>
  <si>
    <t>Услуги по содержанию имущества</t>
  </si>
  <si>
    <t>Прочие расходы на уплату налогов (включаемых в состав расходов) государственной пошлины и сборов, разного рода платежей, в бюджеты всех уровней.</t>
  </si>
  <si>
    <t>Прочие услуги( услуги по страхованию)</t>
  </si>
  <si>
    <t>Увеличение стоимости основных средств</t>
  </si>
  <si>
    <t>покупка основных средств</t>
  </si>
  <si>
    <t>приобретение огнетушителей, пожарных стендов</t>
  </si>
  <si>
    <t>Замеры сопротивления</t>
  </si>
  <si>
    <t>Ввод сигнала о пожаре на пультеы пожарной охраны</t>
  </si>
  <si>
    <t>Проведение энергоаудита</t>
  </si>
  <si>
    <t>выявление и поддержка талантливой молодежи средствами дополнительного образования ( "Одаренные дети")</t>
  </si>
  <si>
    <t>Нагаева В.В.</t>
  </si>
  <si>
    <t>2-31-33</t>
  </si>
  <si>
    <t>Выполнение функций органами местного самоуправления</t>
  </si>
  <si>
    <t>Приобретение стройматериалов для строительства, реконструкции спортивных сооружений на территории района.</t>
  </si>
  <si>
    <t>строительство бассейна в г.Кирс</t>
  </si>
  <si>
    <t>Поддержка деятельности ВРО КОДОО "Юность Вятского края":                            -финансирование основных мероприятий организаций,    обеспечение участия активистов в межрайонных, областных, Всероссийских, международных мероприятиях, семинарах, конференциях, фестивалях, форумах, конкурсах, сессиях областных очно-заочных школ и других формах меропритий для молодежи</t>
  </si>
  <si>
    <t>Проведение районных конкурсов для молодых семей</t>
  </si>
  <si>
    <t>организация поздравлений призывников весеннего и осеннего призыва</t>
  </si>
  <si>
    <t xml:space="preserve">Проведение районных конкурсов, викторин исторической и краеведческой направленности </t>
  </si>
  <si>
    <t>проведение районнных, межрайонных мероприятий для молодых людей с ограниченными возможностями</t>
  </si>
  <si>
    <t>обепечение участия молодых людей с ограниченными возможностями в межрайонных, областных мероприятий</t>
  </si>
  <si>
    <t>Проведение энергоаудита в учреждениях культуры</t>
  </si>
  <si>
    <t>Районный смотр городской и сельской художественной самодеятельности</t>
  </si>
  <si>
    <t>Рекострукция киноклуба "Заря"</t>
  </si>
  <si>
    <t>Оснащение автоматической пожарной и охранной сигнализацией</t>
  </si>
  <si>
    <t>приобретение и монтаж насосов повысителей на противопожарном водопроводе</t>
  </si>
  <si>
    <t xml:space="preserve">ремонт противопожарного водопровода, ремонт системы пожаротушения над сценой </t>
  </si>
  <si>
    <t>проведение профилактических испытаний вводного характера</t>
  </si>
  <si>
    <t>огнезащитная обработка сгораемых конструкций кровли, тамбуров, перекрытий потолка, сценической коробки и пропитки декораций</t>
  </si>
  <si>
    <t>Установка огнестойких дверей в учреждениях дополнительного образования, установка охранной сигнализации</t>
  </si>
  <si>
    <t>приобретение и перезарядка огнетушителей</t>
  </si>
  <si>
    <t xml:space="preserve">Установка аварийного освещения </t>
  </si>
  <si>
    <t>Замена электропроводки и проведение пайки, опрессовки мест соединения токоведущих электропроводов</t>
  </si>
  <si>
    <t>приобретение противопожарного оборудования, горючих материалов на огнеупорные материалы</t>
  </si>
  <si>
    <t>замена горючего линолиума на плитку</t>
  </si>
  <si>
    <t>установка телефонов</t>
  </si>
  <si>
    <t>Создания условий для предоставления транспортных услуг населению и организации транспортного обслуживания, (тыс.руб.)</t>
  </si>
  <si>
    <t>Покраска моста и ограждений</t>
  </si>
  <si>
    <t>Содержание грунтовых автомобильных дорог</t>
  </si>
  <si>
    <t>Приобретение смет (Проверка и составление)</t>
  </si>
  <si>
    <t>Вырубка кустарников</t>
  </si>
  <si>
    <t>Муниципальная целевая программа "Противодействие коррупции в Верхнекамском районе на 2012-2013 гг "</t>
  </si>
  <si>
    <t>организация в средствах массовой информации антикоррупционной пропоганды с целью формирования нетерпимого отношения к проявлениям коррупции</t>
  </si>
  <si>
    <t>Муниципальная целевая программа "Содействие занятостинаселения Верхнекамского района."</t>
  </si>
  <si>
    <t xml:space="preserve">Муниципальная целевая программа «Развитие информационного общества и электронного правительства на территории Верхнекамского района на 2012 года.» </t>
  </si>
  <si>
    <t xml:space="preserve">приобретение АРМ </t>
  </si>
  <si>
    <t>Муниципальная долгосрочная программа "Создание и развитие системы сельскохозяйственной кооперации в Верхнекамском районе на 2012-2014"</t>
  </si>
  <si>
    <t>Обучение граждан для создания сельхозкооперации</t>
  </si>
  <si>
    <t>Стартовый капитал для вновь создавшихся с\х коперативов</t>
  </si>
  <si>
    <t>Паспортизация автодороги Кирс-Стрелково</t>
  </si>
  <si>
    <t>организация общественных работ</t>
  </si>
  <si>
    <t>Сектор муниципальных и государственных услуг</t>
  </si>
  <si>
    <t>Отдел сельского хозяйства и продовольствия</t>
  </si>
  <si>
    <t>Правовой отдел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</si>
</sst>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0.00000000"/>
    <numFmt numFmtId="175" formatCode="0.000000000"/>
    <numFmt numFmtId="176" formatCode="0.0000000000"/>
    <numFmt numFmtId="177" formatCode="0.00000000000"/>
  </numFmts>
  <fonts count="2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73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73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173" fontId="6" fillId="5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173" fontId="6" fillId="4" borderId="1" xfId="0" applyNumberFormat="1" applyFont="1" applyFill="1" applyBorder="1" applyAlignment="1">
      <alignment horizontal="center" vertical="center"/>
    </xf>
    <xf numFmtId="173" fontId="7" fillId="3" borderId="1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21" fillId="0" borderId="5" xfId="0" applyFont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6" fillId="3" borderId="1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1">
      <pane ySplit="6" topLeftCell="BM156" activePane="bottomLeft" state="frozen"/>
      <selection pane="topLeft" activeCell="A1" sqref="A1"/>
      <selection pane="bottomLeft" activeCell="I1" sqref="I1:L16384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8.875" style="0" customWidth="1"/>
    <col min="5" max="5" width="11.125" style="0" customWidth="1"/>
    <col min="6" max="6" width="11.00390625" style="0" customWidth="1"/>
    <col min="7" max="7" width="10.625" style="0" customWidth="1"/>
    <col min="8" max="8" width="12.25390625" style="5" customWidth="1"/>
  </cols>
  <sheetData>
    <row r="1" spans="1:8" ht="14.25">
      <c r="A1" s="90" t="s">
        <v>0</v>
      </c>
      <c r="B1" s="90"/>
      <c r="C1" s="90"/>
      <c r="D1" s="90"/>
      <c r="E1" s="90"/>
      <c r="F1" s="90"/>
      <c r="G1" s="90"/>
      <c r="H1" s="50"/>
    </row>
    <row r="2" spans="1:8" ht="14.25">
      <c r="A2" s="90" t="s">
        <v>4</v>
      </c>
      <c r="B2" s="90"/>
      <c r="C2" s="90"/>
      <c r="D2" s="90"/>
      <c r="E2" s="90"/>
      <c r="F2" s="90"/>
      <c r="G2" s="90"/>
      <c r="H2" s="50"/>
    </row>
    <row r="3" spans="1:8" ht="14.25">
      <c r="A3" s="90" t="s">
        <v>1</v>
      </c>
      <c r="B3" s="90"/>
      <c r="C3" s="90"/>
      <c r="D3" s="90"/>
      <c r="E3" s="90"/>
      <c r="F3" s="90"/>
      <c r="G3" s="90"/>
      <c r="H3" s="50"/>
    </row>
    <row r="4" spans="1:8" ht="14.25">
      <c r="A4" s="90" t="s">
        <v>88</v>
      </c>
      <c r="B4" s="90"/>
      <c r="C4" s="90"/>
      <c r="D4" s="90"/>
      <c r="E4" s="90"/>
      <c r="F4" s="90"/>
      <c r="G4" s="90"/>
      <c r="H4" s="50"/>
    </row>
    <row r="5" spans="1:10" ht="26.25" customHeight="1">
      <c r="A5" s="92" t="s">
        <v>2</v>
      </c>
      <c r="B5" s="91" t="s">
        <v>13</v>
      </c>
      <c r="C5" s="93" t="s">
        <v>3</v>
      </c>
      <c r="D5" s="93"/>
      <c r="E5" s="93"/>
      <c r="F5" s="93"/>
      <c r="G5" s="95"/>
      <c r="H5" s="96"/>
      <c r="J5" s="53"/>
    </row>
    <row r="6" spans="1:8" ht="68.25" customHeight="1">
      <c r="A6" s="92"/>
      <c r="B6" s="91"/>
      <c r="C6" s="51" t="s">
        <v>8</v>
      </c>
      <c r="D6" s="52" t="s">
        <v>85</v>
      </c>
      <c r="E6" s="52" t="s">
        <v>86</v>
      </c>
      <c r="F6" s="51" t="s">
        <v>87</v>
      </c>
      <c r="G6" s="51" t="s">
        <v>25</v>
      </c>
      <c r="H6" s="51" t="s">
        <v>26</v>
      </c>
    </row>
    <row r="7" spans="1:8" ht="15.75" customHeight="1">
      <c r="A7" s="94" t="s">
        <v>5</v>
      </c>
      <c r="B7" s="94"/>
      <c r="C7" s="94"/>
      <c r="D7" s="94"/>
      <c r="E7" s="94"/>
      <c r="F7" s="94"/>
      <c r="G7" s="94"/>
      <c r="H7" s="9"/>
    </row>
    <row r="8" spans="1:8" ht="27.75" customHeight="1">
      <c r="A8" s="72" t="s">
        <v>27</v>
      </c>
      <c r="B8" s="73"/>
      <c r="C8" s="73"/>
      <c r="D8" s="73"/>
      <c r="E8" s="73"/>
      <c r="F8" s="73"/>
      <c r="G8" s="73"/>
      <c r="H8" s="74"/>
    </row>
    <row r="9" spans="1:8" ht="25.5">
      <c r="A9" s="11">
        <v>1</v>
      </c>
      <c r="B9" s="12" t="s">
        <v>31</v>
      </c>
      <c r="C9" s="13" t="s">
        <v>9</v>
      </c>
      <c r="D9" s="14">
        <v>233</v>
      </c>
      <c r="E9" s="14">
        <v>233</v>
      </c>
      <c r="F9" s="14">
        <v>49.8</v>
      </c>
      <c r="G9" s="15">
        <f>F9/D9*100</f>
        <v>21.373390557939913</v>
      </c>
      <c r="H9" s="15">
        <f>F9/E9*100</f>
        <v>21.373390557939913</v>
      </c>
    </row>
    <row r="10" spans="1:8" ht="27" customHeight="1">
      <c r="A10" s="11">
        <v>2</v>
      </c>
      <c r="B10" s="60" t="s">
        <v>95</v>
      </c>
      <c r="C10" s="13" t="s">
        <v>9</v>
      </c>
      <c r="D10" s="14">
        <v>7.8</v>
      </c>
      <c r="E10" s="14">
        <v>7.8</v>
      </c>
      <c r="F10" s="14">
        <v>2.4</v>
      </c>
      <c r="G10" s="15">
        <f>F10/D10*100</f>
        <v>30.76923076923077</v>
      </c>
      <c r="H10" s="15">
        <f>F10/E10*100</f>
        <v>30.76923076923077</v>
      </c>
    </row>
    <row r="11" spans="1:8" ht="25.5">
      <c r="A11" s="11">
        <v>3</v>
      </c>
      <c r="B11" s="12" t="s">
        <v>96</v>
      </c>
      <c r="C11" s="13" t="s">
        <v>9</v>
      </c>
      <c r="D11" s="14">
        <v>10.5</v>
      </c>
      <c r="E11" s="14">
        <v>10.5</v>
      </c>
      <c r="F11" s="14">
        <v>10.5</v>
      </c>
      <c r="G11" s="15">
        <f>F11/D11*100</f>
        <v>100</v>
      </c>
      <c r="H11" s="15">
        <f>F11/E11*100</f>
        <v>100</v>
      </c>
    </row>
    <row r="12" spans="1:8" ht="12.75" hidden="1">
      <c r="A12" s="11"/>
      <c r="B12" s="12"/>
      <c r="C12" s="13"/>
      <c r="D12" s="14"/>
      <c r="E12" s="14"/>
      <c r="F12" s="42"/>
      <c r="G12" s="15"/>
      <c r="H12" s="15"/>
    </row>
    <row r="13" spans="1:8" ht="25.5">
      <c r="A13" s="11">
        <v>4</v>
      </c>
      <c r="B13" s="60" t="s">
        <v>97</v>
      </c>
      <c r="C13" s="13" t="s">
        <v>9</v>
      </c>
      <c r="D13" s="14">
        <v>80</v>
      </c>
      <c r="E13" s="14">
        <v>80</v>
      </c>
      <c r="F13" s="14">
        <v>17.8</v>
      </c>
      <c r="G13" s="15">
        <f>F13/D13*100</f>
        <v>22.25</v>
      </c>
      <c r="H13" s="15">
        <f>F13/E13*100</f>
        <v>22.25</v>
      </c>
    </row>
    <row r="14" spans="1:8" ht="14.25" customHeight="1">
      <c r="A14" s="10"/>
      <c r="B14" s="16" t="s">
        <v>6</v>
      </c>
      <c r="C14" s="58"/>
      <c r="D14" s="16">
        <f>D13+D11+D10+D9</f>
        <v>331.3</v>
      </c>
      <c r="E14" s="16">
        <f>SUM(E9:E13)</f>
        <v>331.3</v>
      </c>
      <c r="F14" s="16">
        <f>SUM(F9:F13)</f>
        <v>80.5</v>
      </c>
      <c r="G14" s="17">
        <f>F14/D14*100</f>
        <v>24.29821913673408</v>
      </c>
      <c r="H14" s="17">
        <f>F14/E14*100</f>
        <v>24.29821913673408</v>
      </c>
    </row>
    <row r="15" spans="1:8" ht="35.25" customHeight="1">
      <c r="A15" s="72" t="s">
        <v>33</v>
      </c>
      <c r="B15" s="73"/>
      <c r="C15" s="73"/>
      <c r="D15" s="73"/>
      <c r="E15" s="73"/>
      <c r="F15" s="73"/>
      <c r="G15" s="73"/>
      <c r="H15" s="74"/>
    </row>
    <row r="16" spans="1:8" ht="25.5">
      <c r="A16" s="11">
        <v>1</v>
      </c>
      <c r="B16" s="38" t="s">
        <v>98</v>
      </c>
      <c r="C16" s="39" t="s">
        <v>9</v>
      </c>
      <c r="D16" s="11">
        <v>640</v>
      </c>
      <c r="E16" s="11">
        <v>640</v>
      </c>
      <c r="F16" s="11">
        <v>0</v>
      </c>
      <c r="G16" s="40">
        <f>F16/D16*100</f>
        <v>0</v>
      </c>
      <c r="H16" s="40">
        <f>F16/E16*100</f>
        <v>0</v>
      </c>
    </row>
    <row r="17" spans="1:8" ht="0.75" customHeight="1">
      <c r="A17" s="11"/>
      <c r="B17" s="41"/>
      <c r="C17" s="39"/>
      <c r="D17" s="11"/>
      <c r="E17" s="11"/>
      <c r="F17" s="11"/>
      <c r="G17" s="40"/>
      <c r="H17" s="40"/>
    </row>
    <row r="18" spans="1:8" ht="12.75" hidden="1">
      <c r="A18" s="11"/>
      <c r="B18" s="41"/>
      <c r="C18" s="39"/>
      <c r="D18" s="11"/>
      <c r="E18" s="11"/>
      <c r="F18" s="11"/>
      <c r="G18" s="40"/>
      <c r="H18" s="40"/>
    </row>
    <row r="19" spans="1:8" ht="12.75" hidden="1">
      <c r="A19" s="11"/>
      <c r="B19" s="41"/>
      <c r="C19" s="39"/>
      <c r="D19" s="11"/>
      <c r="E19" s="11"/>
      <c r="F19" s="11"/>
      <c r="G19" s="40"/>
      <c r="H19" s="40"/>
    </row>
    <row r="20" spans="1:8" ht="12.75" hidden="1">
      <c r="A20" s="11"/>
      <c r="B20" s="41"/>
      <c r="C20" s="39"/>
      <c r="D20" s="11"/>
      <c r="E20" s="11"/>
      <c r="F20" s="11"/>
      <c r="G20" s="40"/>
      <c r="H20" s="40"/>
    </row>
    <row r="21" spans="1:8" ht="12.75">
      <c r="A21" s="18"/>
      <c r="B21" s="19" t="s">
        <v>6</v>
      </c>
      <c r="C21" s="56"/>
      <c r="D21" s="18">
        <f>SUM(D16:D20)</f>
        <v>640</v>
      </c>
      <c r="E21" s="18">
        <f>SUM(E16:E20)</f>
        <v>640</v>
      </c>
      <c r="F21" s="18">
        <f>SUM(F16:F20)</f>
        <v>0</v>
      </c>
      <c r="G21" s="20">
        <f>F21/D21*100</f>
        <v>0</v>
      </c>
      <c r="H21" s="20">
        <f>F21/E21*100</f>
        <v>0</v>
      </c>
    </row>
    <row r="22" spans="1:8" ht="28.5" customHeight="1">
      <c r="A22" s="72" t="s">
        <v>29</v>
      </c>
      <c r="B22" s="73"/>
      <c r="C22" s="73"/>
      <c r="D22" s="73"/>
      <c r="E22" s="73"/>
      <c r="F22" s="73"/>
      <c r="G22" s="73"/>
      <c r="H22" s="74"/>
    </row>
    <row r="23" spans="1:8" ht="25.5">
      <c r="A23" s="11">
        <v>1</v>
      </c>
      <c r="B23" s="38" t="s">
        <v>32</v>
      </c>
      <c r="C23" s="39" t="s">
        <v>9</v>
      </c>
      <c r="D23" s="11">
        <v>250</v>
      </c>
      <c r="E23" s="11">
        <v>250</v>
      </c>
      <c r="F23" s="11">
        <v>0</v>
      </c>
      <c r="G23" s="40">
        <f aca="true" t="shared" si="0" ref="G23:G29">F23/D23*100</f>
        <v>0</v>
      </c>
      <c r="H23" s="40">
        <f aca="true" t="shared" si="1" ref="H23:H29">F23/E23*100</f>
        <v>0</v>
      </c>
    </row>
    <row r="24" spans="1:8" ht="25.5">
      <c r="A24" s="11">
        <v>2</v>
      </c>
      <c r="B24" s="38" t="s">
        <v>28</v>
      </c>
      <c r="C24" s="39" t="s">
        <v>9</v>
      </c>
      <c r="D24" s="11">
        <v>50</v>
      </c>
      <c r="E24" s="11">
        <v>50</v>
      </c>
      <c r="F24" s="11">
        <v>0</v>
      </c>
      <c r="G24" s="40">
        <f t="shared" si="0"/>
        <v>0</v>
      </c>
      <c r="H24" s="40">
        <f t="shared" si="1"/>
        <v>0</v>
      </c>
    </row>
    <row r="25" spans="1:8" ht="25.5">
      <c r="A25" s="11">
        <v>3</v>
      </c>
      <c r="B25" s="38" t="s">
        <v>7</v>
      </c>
      <c r="C25" s="39" t="s">
        <v>9</v>
      </c>
      <c r="D25" s="11">
        <v>200</v>
      </c>
      <c r="E25" s="11">
        <v>200</v>
      </c>
      <c r="F25" s="11">
        <v>8.8</v>
      </c>
      <c r="G25" s="40">
        <f t="shared" si="0"/>
        <v>4.4</v>
      </c>
      <c r="H25" s="40">
        <f t="shared" si="1"/>
        <v>4.4</v>
      </c>
    </row>
    <row r="26" spans="1:8" ht="25.5">
      <c r="A26" s="11">
        <v>4</v>
      </c>
      <c r="B26" s="38" t="s">
        <v>34</v>
      </c>
      <c r="C26" s="39" t="s">
        <v>9</v>
      </c>
      <c r="D26" s="11">
        <v>407</v>
      </c>
      <c r="E26" s="11">
        <v>407</v>
      </c>
      <c r="F26" s="11">
        <v>0</v>
      </c>
      <c r="G26" s="40">
        <f t="shared" si="0"/>
        <v>0</v>
      </c>
      <c r="H26" s="43">
        <f t="shared" si="1"/>
        <v>0</v>
      </c>
    </row>
    <row r="27" spans="1:8" ht="51">
      <c r="A27" s="11">
        <v>5</v>
      </c>
      <c r="B27" s="38" t="s">
        <v>99</v>
      </c>
      <c r="C27" s="39" t="s">
        <v>9</v>
      </c>
      <c r="D27" s="11">
        <v>160</v>
      </c>
      <c r="E27" s="11">
        <v>160</v>
      </c>
      <c r="F27" s="11">
        <v>51.1</v>
      </c>
      <c r="G27" s="40">
        <f t="shared" si="0"/>
        <v>31.937500000000004</v>
      </c>
      <c r="H27" s="43">
        <f t="shared" si="1"/>
        <v>31.937500000000004</v>
      </c>
    </row>
    <row r="28" spans="1:8" s="2" customFormat="1" ht="12.75">
      <c r="A28" s="18"/>
      <c r="B28" s="19" t="s">
        <v>6</v>
      </c>
      <c r="C28" s="56"/>
      <c r="D28" s="18">
        <f>D27+D26+D25+D24+D23</f>
        <v>1067</v>
      </c>
      <c r="E28" s="18">
        <f>SUM(E23:E27)</f>
        <v>1067</v>
      </c>
      <c r="F28" s="18">
        <f>SUM(F23:F27)</f>
        <v>59.900000000000006</v>
      </c>
      <c r="G28" s="20">
        <f t="shared" si="0"/>
        <v>5.613870665417058</v>
      </c>
      <c r="H28" s="70">
        <f t="shared" si="1"/>
        <v>5.613870665417058</v>
      </c>
    </row>
    <row r="29" spans="1:8" s="2" customFormat="1" ht="15" customHeight="1">
      <c r="A29" s="23"/>
      <c r="B29" s="24" t="s">
        <v>35</v>
      </c>
      <c r="C29" s="25"/>
      <c r="D29" s="23">
        <f>D28+D21+D14</f>
        <v>2038.3</v>
      </c>
      <c r="E29" s="23">
        <f>E28+E21+E14</f>
        <v>2038.3</v>
      </c>
      <c r="F29" s="23">
        <f>F28+F21+F14</f>
        <v>140.4</v>
      </c>
      <c r="G29" s="61">
        <f t="shared" si="0"/>
        <v>6.8880930186920475</v>
      </c>
      <c r="H29" s="61">
        <f t="shared" si="1"/>
        <v>6.8880930186920475</v>
      </c>
    </row>
    <row r="30" spans="1:8" ht="18.75">
      <c r="A30" s="86" t="s">
        <v>36</v>
      </c>
      <c r="B30" s="87"/>
      <c r="C30" s="87"/>
      <c r="D30" s="87"/>
      <c r="E30" s="87"/>
      <c r="F30" s="87"/>
      <c r="G30" s="87"/>
      <c r="H30" s="88"/>
    </row>
    <row r="31" spans="1:8" ht="15">
      <c r="A31" s="83" t="s">
        <v>77</v>
      </c>
      <c r="B31" s="84"/>
      <c r="C31" s="84"/>
      <c r="D31" s="84"/>
      <c r="E31" s="84"/>
      <c r="F31" s="84"/>
      <c r="G31" s="84"/>
      <c r="H31" s="85"/>
    </row>
    <row r="32" spans="1:8" ht="51.75" customHeight="1">
      <c r="A32" s="72" t="s">
        <v>37</v>
      </c>
      <c r="B32" s="73"/>
      <c r="C32" s="73"/>
      <c r="D32" s="73"/>
      <c r="E32" s="73"/>
      <c r="F32" s="73"/>
      <c r="G32" s="73"/>
      <c r="H32" s="74"/>
    </row>
    <row r="33" spans="1:8" ht="27" customHeight="1">
      <c r="A33" s="11">
        <v>1</v>
      </c>
      <c r="B33" s="59" t="s">
        <v>94</v>
      </c>
      <c r="C33" s="39" t="s">
        <v>9</v>
      </c>
      <c r="D33" s="11">
        <v>400</v>
      </c>
      <c r="E33" s="11">
        <v>400</v>
      </c>
      <c r="F33" s="11">
        <v>128.18</v>
      </c>
      <c r="G33" s="40">
        <f>F33/D33*100</f>
        <v>32.045</v>
      </c>
      <c r="H33" s="40">
        <f>F33/E33*100</f>
        <v>32.045</v>
      </c>
    </row>
    <row r="34" spans="1:8" ht="16.5" customHeight="1">
      <c r="A34" s="18"/>
      <c r="B34" s="19" t="s">
        <v>6</v>
      </c>
      <c r="C34" s="56"/>
      <c r="D34" s="18">
        <f>D33</f>
        <v>400</v>
      </c>
      <c r="E34" s="18">
        <f>E33</f>
        <v>400</v>
      </c>
      <c r="F34" s="18">
        <f>F33</f>
        <v>128.18</v>
      </c>
      <c r="G34" s="20">
        <f>G33</f>
        <v>32.045</v>
      </c>
      <c r="H34" s="20">
        <f>H33</f>
        <v>32.045</v>
      </c>
    </row>
    <row r="35" spans="1:8" ht="51.75" customHeight="1">
      <c r="A35" s="72" t="s">
        <v>89</v>
      </c>
      <c r="B35" s="73"/>
      <c r="C35" s="73"/>
      <c r="D35" s="73"/>
      <c r="E35" s="73"/>
      <c r="F35" s="73"/>
      <c r="G35" s="73"/>
      <c r="H35" s="74"/>
    </row>
    <row r="36" spans="1:8" ht="27" customHeight="1">
      <c r="A36" s="11">
        <v>1</v>
      </c>
      <c r="B36" s="59" t="s">
        <v>90</v>
      </c>
      <c r="C36" s="39" t="s">
        <v>9</v>
      </c>
      <c r="D36" s="11">
        <v>912</v>
      </c>
      <c r="E36" s="11">
        <v>992</v>
      </c>
      <c r="F36" s="11">
        <v>12.48</v>
      </c>
      <c r="G36" s="40">
        <f aca="true" t="shared" si="2" ref="G36:G41">F36/D36*100</f>
        <v>1.368421052631579</v>
      </c>
      <c r="H36" s="40">
        <f aca="true" t="shared" si="3" ref="H36:H41">F36/E36*100</f>
        <v>1.2580645161290323</v>
      </c>
    </row>
    <row r="37" spans="1:8" ht="27" customHeight="1">
      <c r="A37" s="11">
        <v>2</v>
      </c>
      <c r="B37" s="59" t="s">
        <v>92</v>
      </c>
      <c r="C37" s="39" t="s">
        <v>9</v>
      </c>
      <c r="D37" s="11">
        <v>562.2</v>
      </c>
      <c r="E37" s="11">
        <v>562.2</v>
      </c>
      <c r="F37" s="11">
        <v>134.63</v>
      </c>
      <c r="G37" s="40">
        <f t="shared" si="2"/>
        <v>23.94699395233013</v>
      </c>
      <c r="H37" s="40">
        <f t="shared" si="3"/>
        <v>23.94699395233013</v>
      </c>
    </row>
    <row r="38" spans="1:8" ht="66.75" customHeight="1">
      <c r="A38" s="11">
        <v>3</v>
      </c>
      <c r="B38" s="59" t="s">
        <v>91</v>
      </c>
      <c r="C38" s="39" t="s">
        <v>9</v>
      </c>
      <c r="D38" s="11">
        <v>96.5</v>
      </c>
      <c r="E38" s="11">
        <v>96.5</v>
      </c>
      <c r="F38" s="11">
        <v>23.62</v>
      </c>
      <c r="G38" s="40">
        <f t="shared" si="2"/>
        <v>24.476683937823836</v>
      </c>
      <c r="H38" s="40">
        <f t="shared" si="3"/>
        <v>24.476683937823836</v>
      </c>
    </row>
    <row r="39" spans="1:8" ht="50.25" customHeight="1">
      <c r="A39" s="11">
        <v>4</v>
      </c>
      <c r="B39" s="59" t="s">
        <v>93</v>
      </c>
      <c r="C39" s="39" t="s">
        <v>9</v>
      </c>
      <c r="D39" s="11">
        <v>0</v>
      </c>
      <c r="E39" s="11">
        <v>444.24</v>
      </c>
      <c r="F39" s="11">
        <v>0</v>
      </c>
      <c r="G39" s="40">
        <v>0</v>
      </c>
      <c r="H39" s="40">
        <f t="shared" si="3"/>
        <v>0</v>
      </c>
    </row>
    <row r="40" spans="1:8" ht="50.25" customHeight="1">
      <c r="A40" s="11">
        <v>5</v>
      </c>
      <c r="B40" s="59" t="s">
        <v>102</v>
      </c>
      <c r="C40" s="39" t="s">
        <v>9</v>
      </c>
      <c r="D40" s="11">
        <v>217.2</v>
      </c>
      <c r="E40" s="11">
        <v>217.2</v>
      </c>
      <c r="F40" s="11">
        <v>0</v>
      </c>
      <c r="G40" s="40">
        <f t="shared" si="2"/>
        <v>0</v>
      </c>
      <c r="H40" s="40">
        <f t="shared" si="3"/>
        <v>0</v>
      </c>
    </row>
    <row r="41" spans="1:8" ht="16.5" customHeight="1">
      <c r="A41" s="18"/>
      <c r="B41" s="19" t="s">
        <v>6</v>
      </c>
      <c r="C41" s="56"/>
      <c r="D41" s="18">
        <f>D39+D38+D37+D36+D40</f>
        <v>1787.9</v>
      </c>
      <c r="E41" s="18">
        <f>E39+E38+E37+E36+E40</f>
        <v>2312.14</v>
      </c>
      <c r="F41" s="18">
        <f>F39+F38+F37+F36</f>
        <v>170.73</v>
      </c>
      <c r="G41" s="62">
        <f t="shared" si="2"/>
        <v>9.549191789249956</v>
      </c>
      <c r="H41" s="62">
        <f t="shared" si="3"/>
        <v>7.384068438762359</v>
      </c>
    </row>
    <row r="42" spans="1:8" ht="32.25" customHeight="1">
      <c r="A42" s="72" t="s">
        <v>38</v>
      </c>
      <c r="B42" s="73"/>
      <c r="C42" s="73"/>
      <c r="D42" s="73"/>
      <c r="E42" s="73"/>
      <c r="F42" s="73"/>
      <c r="G42" s="73"/>
      <c r="H42" s="74"/>
    </row>
    <row r="43" spans="1:8" ht="87.75" customHeight="1">
      <c r="A43" s="11">
        <v>1</v>
      </c>
      <c r="B43" s="41" t="s">
        <v>39</v>
      </c>
      <c r="C43" s="39" t="s">
        <v>9</v>
      </c>
      <c r="D43" s="11">
        <v>40</v>
      </c>
      <c r="E43" s="11">
        <v>40</v>
      </c>
      <c r="F43" s="11">
        <v>0</v>
      </c>
      <c r="G43" s="40">
        <f aca="true" t="shared" si="4" ref="G43:H45">F43/D43*100</f>
        <v>0</v>
      </c>
      <c r="H43" s="40">
        <f t="shared" si="4"/>
        <v>0</v>
      </c>
    </row>
    <row r="44" spans="1:8" ht="72" customHeight="1">
      <c r="A44" s="11">
        <v>2</v>
      </c>
      <c r="B44" s="41" t="s">
        <v>40</v>
      </c>
      <c r="C44" s="39" t="s">
        <v>9</v>
      </c>
      <c r="D44" s="11">
        <v>22</v>
      </c>
      <c r="E44" s="11">
        <v>22</v>
      </c>
      <c r="F44" s="11">
        <v>0</v>
      </c>
      <c r="G44" s="40">
        <f t="shared" si="4"/>
        <v>0</v>
      </c>
      <c r="H44" s="40">
        <f t="shared" si="4"/>
        <v>0</v>
      </c>
    </row>
    <row r="45" spans="1:8" ht="57.75" customHeight="1">
      <c r="A45" s="11">
        <v>3</v>
      </c>
      <c r="B45" s="41" t="s">
        <v>41</v>
      </c>
      <c r="C45" s="39" t="s">
        <v>9</v>
      </c>
      <c r="D45" s="11">
        <v>8</v>
      </c>
      <c r="E45" s="11">
        <v>8</v>
      </c>
      <c r="F45" s="11">
        <v>0</v>
      </c>
      <c r="G45" s="40">
        <f t="shared" si="4"/>
        <v>0</v>
      </c>
      <c r="H45" s="40">
        <f t="shared" si="4"/>
        <v>0</v>
      </c>
    </row>
    <row r="46" spans="1:8" ht="16.5" customHeight="1">
      <c r="A46" s="18"/>
      <c r="B46" s="19" t="s">
        <v>6</v>
      </c>
      <c r="C46" s="56"/>
      <c r="D46" s="18">
        <f>D43+D44+D45</f>
        <v>70</v>
      </c>
      <c r="E46" s="18">
        <f>E43+E44+E45</f>
        <v>70</v>
      </c>
      <c r="F46" s="18">
        <f>F43+F44+F45</f>
        <v>0</v>
      </c>
      <c r="G46" s="20">
        <f>F46/D46*100</f>
        <v>0</v>
      </c>
      <c r="H46" s="20">
        <f>F46/E46*100</f>
        <v>0</v>
      </c>
    </row>
    <row r="47" spans="1:8" ht="16.5" customHeight="1">
      <c r="A47" s="83" t="s">
        <v>78</v>
      </c>
      <c r="B47" s="89"/>
      <c r="C47" s="89"/>
      <c r="D47" s="89"/>
      <c r="E47" s="89"/>
      <c r="F47" s="89"/>
      <c r="G47" s="89"/>
      <c r="H47" s="71"/>
    </row>
    <row r="48" spans="1:8" ht="15">
      <c r="A48" s="72" t="s">
        <v>81</v>
      </c>
      <c r="B48" s="73"/>
      <c r="C48" s="73"/>
      <c r="D48" s="73"/>
      <c r="E48" s="73"/>
      <c r="F48" s="73"/>
      <c r="G48" s="73"/>
      <c r="H48" s="74"/>
    </row>
    <row r="49" spans="1:8" ht="25.5">
      <c r="A49" s="48">
        <v>1</v>
      </c>
      <c r="B49" s="41" t="s">
        <v>82</v>
      </c>
      <c r="C49" s="39" t="s">
        <v>24</v>
      </c>
      <c r="D49" s="11">
        <v>255</v>
      </c>
      <c r="E49" s="11">
        <v>255</v>
      </c>
      <c r="F49" s="11">
        <v>0</v>
      </c>
      <c r="G49" s="40">
        <f>F49/E49*100</f>
        <v>0</v>
      </c>
      <c r="H49" s="40">
        <f>F49/E49*100</f>
        <v>0</v>
      </c>
    </row>
    <row r="50" spans="1:8" ht="12.75">
      <c r="A50" s="21"/>
      <c r="B50" s="19" t="s">
        <v>6</v>
      </c>
      <c r="C50" s="10"/>
      <c r="D50" s="18">
        <f>D49</f>
        <v>255</v>
      </c>
      <c r="E50" s="18">
        <f>E49</f>
        <v>255</v>
      </c>
      <c r="F50" s="18">
        <f>F49</f>
        <v>0</v>
      </c>
      <c r="G50" s="20">
        <f>F50/E50*100</f>
        <v>0</v>
      </c>
      <c r="H50" s="20">
        <f>G50</f>
        <v>0</v>
      </c>
    </row>
    <row r="51" spans="1:8" ht="15">
      <c r="A51" s="83" t="s">
        <v>79</v>
      </c>
      <c r="B51" s="84"/>
      <c r="C51" s="84"/>
      <c r="D51" s="84"/>
      <c r="E51" s="84"/>
      <c r="F51" s="84"/>
      <c r="G51" s="84"/>
      <c r="H51" s="85"/>
    </row>
    <row r="52" spans="1:8" ht="36.75" customHeight="1">
      <c r="A52" s="78" t="s">
        <v>42</v>
      </c>
      <c r="B52" s="79"/>
      <c r="C52" s="79"/>
      <c r="D52" s="79"/>
      <c r="E52" s="79"/>
      <c r="F52" s="79"/>
      <c r="G52" s="79"/>
      <c r="H52" s="80"/>
    </row>
    <row r="53" spans="1:8" ht="40.5" customHeight="1">
      <c r="A53" s="48">
        <v>1</v>
      </c>
      <c r="B53" s="41" t="s">
        <v>55</v>
      </c>
      <c r="C53" s="39" t="s">
        <v>24</v>
      </c>
      <c r="D53" s="11">
        <v>100</v>
      </c>
      <c r="E53" s="11">
        <v>100</v>
      </c>
      <c r="F53" s="11">
        <v>0</v>
      </c>
      <c r="G53" s="47">
        <f>F53/D53*100</f>
        <v>0</v>
      </c>
      <c r="H53" s="40">
        <f>F53/E53*100</f>
        <v>0</v>
      </c>
    </row>
    <row r="54" spans="1:8" ht="52.5" customHeight="1">
      <c r="A54" s="48">
        <v>2</v>
      </c>
      <c r="B54" s="41" t="s">
        <v>56</v>
      </c>
      <c r="C54" s="39" t="s">
        <v>24</v>
      </c>
      <c r="D54" s="11">
        <v>70</v>
      </c>
      <c r="E54" s="11">
        <v>70</v>
      </c>
      <c r="F54" s="11">
        <v>0</v>
      </c>
      <c r="G54" s="40">
        <f>F54/D54*100</f>
        <v>0</v>
      </c>
      <c r="H54" s="40">
        <f>F54/E54*100</f>
        <v>0</v>
      </c>
    </row>
    <row r="55" spans="1:8" ht="56.25" customHeight="1">
      <c r="A55" s="48">
        <v>3</v>
      </c>
      <c r="B55" s="41" t="s">
        <v>57</v>
      </c>
      <c r="C55" s="39" t="s">
        <v>24</v>
      </c>
      <c r="D55" s="11">
        <v>10</v>
      </c>
      <c r="E55" s="11">
        <v>10</v>
      </c>
      <c r="F55" s="11">
        <v>0</v>
      </c>
      <c r="G55" s="47">
        <f>F55/D55*100</f>
        <v>0</v>
      </c>
      <c r="H55" s="40">
        <f>F55/E55*100</f>
        <v>0</v>
      </c>
    </row>
    <row r="56" spans="1:8" ht="12.75">
      <c r="A56" s="21"/>
      <c r="B56" s="19" t="s">
        <v>6</v>
      </c>
      <c r="C56" s="10"/>
      <c r="D56" s="18">
        <f>D53+D54+D55</f>
        <v>180</v>
      </c>
      <c r="E56" s="18">
        <f>E53+E54+E55</f>
        <v>180</v>
      </c>
      <c r="F56" s="18">
        <f>F53+F54+F55</f>
        <v>0</v>
      </c>
      <c r="G56" s="20">
        <f>F56/E56*100</f>
        <v>0</v>
      </c>
      <c r="H56" s="20">
        <f>G56</f>
        <v>0</v>
      </c>
    </row>
    <row r="57" spans="1:8" ht="19.5" customHeight="1">
      <c r="A57" s="97" t="s">
        <v>10</v>
      </c>
      <c r="B57" s="98"/>
      <c r="C57" s="98"/>
      <c r="D57" s="98"/>
      <c r="E57" s="98"/>
      <c r="F57" s="98"/>
      <c r="G57" s="98"/>
      <c r="H57" s="99"/>
    </row>
    <row r="58" spans="1:8" ht="15">
      <c r="A58" s="75" t="s">
        <v>43</v>
      </c>
      <c r="B58" s="76"/>
      <c r="C58" s="76"/>
      <c r="D58" s="76"/>
      <c r="E58" s="76"/>
      <c r="F58" s="76"/>
      <c r="G58" s="76"/>
      <c r="H58" s="77"/>
    </row>
    <row r="59" spans="1:8" ht="38.25">
      <c r="A59" s="11">
        <v>1</v>
      </c>
      <c r="B59" s="41" t="s">
        <v>44</v>
      </c>
      <c r="C59" s="39" t="s">
        <v>9</v>
      </c>
      <c r="D59" s="11">
        <v>60</v>
      </c>
      <c r="E59" s="11">
        <v>60</v>
      </c>
      <c r="F59" s="11">
        <v>0</v>
      </c>
      <c r="G59" s="11">
        <v>0</v>
      </c>
      <c r="H59" s="11">
        <v>0</v>
      </c>
    </row>
    <row r="60" spans="1:8" ht="38.25">
      <c r="A60" s="11">
        <f>A59+1</f>
        <v>2</v>
      </c>
      <c r="B60" s="41" t="s">
        <v>45</v>
      </c>
      <c r="C60" s="39" t="s">
        <v>9</v>
      </c>
      <c r="D60" s="11">
        <v>30</v>
      </c>
      <c r="E60" s="11">
        <v>30</v>
      </c>
      <c r="F60" s="11">
        <v>4.035</v>
      </c>
      <c r="G60" s="40">
        <f aca="true" t="shared" si="5" ref="G60:G70">F60/D60*100</f>
        <v>13.450000000000001</v>
      </c>
      <c r="H60" s="40">
        <f aca="true" t="shared" si="6" ref="H60:H65">F60/E60*100</f>
        <v>13.450000000000001</v>
      </c>
    </row>
    <row r="61" spans="1:8" ht="25.5">
      <c r="A61" s="11">
        <f aca="true" t="shared" si="7" ref="A61:A67">A60+1</f>
        <v>3</v>
      </c>
      <c r="B61" s="41" t="s">
        <v>46</v>
      </c>
      <c r="C61" s="39" t="s">
        <v>9</v>
      </c>
      <c r="D61" s="11">
        <v>3</v>
      </c>
      <c r="E61" s="11">
        <v>3</v>
      </c>
      <c r="F61" s="11">
        <v>0</v>
      </c>
      <c r="G61" s="40">
        <f t="shared" si="5"/>
        <v>0</v>
      </c>
      <c r="H61" s="40">
        <f t="shared" si="6"/>
        <v>0</v>
      </c>
    </row>
    <row r="62" spans="1:8" ht="25.5">
      <c r="A62" s="11">
        <f t="shared" si="7"/>
        <v>4</v>
      </c>
      <c r="B62" s="41" t="s">
        <v>47</v>
      </c>
      <c r="C62" s="39" t="s">
        <v>9</v>
      </c>
      <c r="D62" s="11">
        <v>7</v>
      </c>
      <c r="E62" s="11">
        <v>7</v>
      </c>
      <c r="F62" s="47">
        <v>7.1</v>
      </c>
      <c r="G62" s="40">
        <f t="shared" si="5"/>
        <v>101.42857142857142</v>
      </c>
      <c r="H62" s="40">
        <f t="shared" si="6"/>
        <v>101.42857142857142</v>
      </c>
    </row>
    <row r="63" spans="1:8" ht="38.25">
      <c r="A63" s="11">
        <f t="shared" si="7"/>
        <v>5</v>
      </c>
      <c r="B63" s="41" t="s">
        <v>48</v>
      </c>
      <c r="C63" s="39" t="s">
        <v>9</v>
      </c>
      <c r="D63" s="11">
        <v>33</v>
      </c>
      <c r="E63" s="11">
        <v>33</v>
      </c>
      <c r="F63" s="11">
        <v>19.72</v>
      </c>
      <c r="G63" s="40">
        <f t="shared" si="5"/>
        <v>59.75757575757575</v>
      </c>
      <c r="H63" s="40">
        <f t="shared" si="6"/>
        <v>59.75757575757575</v>
      </c>
    </row>
    <row r="64" spans="1:8" ht="25.5">
      <c r="A64" s="11">
        <f t="shared" si="7"/>
        <v>6</v>
      </c>
      <c r="B64" s="44" t="s">
        <v>49</v>
      </c>
      <c r="C64" s="39" t="s">
        <v>9</v>
      </c>
      <c r="D64" s="11">
        <v>8</v>
      </c>
      <c r="E64" s="11">
        <v>8</v>
      </c>
      <c r="F64" s="11">
        <v>0</v>
      </c>
      <c r="G64" s="11">
        <f t="shared" si="5"/>
        <v>0</v>
      </c>
      <c r="H64" s="11">
        <f t="shared" si="6"/>
        <v>0</v>
      </c>
    </row>
    <row r="65" spans="1:8" ht="25.5">
      <c r="A65" s="11">
        <f t="shared" si="7"/>
        <v>7</v>
      </c>
      <c r="B65" s="41" t="s">
        <v>50</v>
      </c>
      <c r="C65" s="39" t="s">
        <v>9</v>
      </c>
      <c r="D65" s="11">
        <v>45</v>
      </c>
      <c r="E65" s="11">
        <v>65</v>
      </c>
      <c r="F65" s="11">
        <v>2</v>
      </c>
      <c r="G65" s="47">
        <f t="shared" si="5"/>
        <v>4.444444444444445</v>
      </c>
      <c r="H65" s="47">
        <f t="shared" si="6"/>
        <v>3.076923076923077</v>
      </c>
    </row>
    <row r="66" spans="1:8" ht="114.75">
      <c r="A66" s="11">
        <f t="shared" si="7"/>
        <v>8</v>
      </c>
      <c r="B66" s="41" t="s">
        <v>51</v>
      </c>
      <c r="C66" s="39" t="s">
        <v>9</v>
      </c>
      <c r="D66" s="11">
        <v>5</v>
      </c>
      <c r="E66" s="11">
        <v>5</v>
      </c>
      <c r="F66" s="11">
        <v>0</v>
      </c>
      <c r="G66" s="47">
        <f>F66/D66*100</f>
        <v>0</v>
      </c>
      <c r="H66" s="47">
        <f>F66/E66*100</f>
        <v>0</v>
      </c>
    </row>
    <row r="67" spans="1:8" ht="51">
      <c r="A67" s="11">
        <f t="shared" si="7"/>
        <v>9</v>
      </c>
      <c r="B67" s="41" t="s">
        <v>52</v>
      </c>
      <c r="C67" s="39" t="s">
        <v>9</v>
      </c>
      <c r="D67" s="11">
        <v>64</v>
      </c>
      <c r="E67" s="11">
        <v>64</v>
      </c>
      <c r="F67" s="11">
        <v>23.1</v>
      </c>
      <c r="G67" s="40">
        <f t="shared" si="5"/>
        <v>36.09375</v>
      </c>
      <c r="H67" s="40">
        <f>F67/E67*100</f>
        <v>36.09375</v>
      </c>
    </row>
    <row r="68" spans="1:8" ht="51">
      <c r="A68" s="11">
        <v>10</v>
      </c>
      <c r="B68" s="41" t="s">
        <v>103</v>
      </c>
      <c r="C68" s="39" t="s">
        <v>9</v>
      </c>
      <c r="D68" s="11">
        <v>2057</v>
      </c>
      <c r="E68" s="11">
        <v>2057</v>
      </c>
      <c r="F68" s="11">
        <v>0</v>
      </c>
      <c r="G68" s="40">
        <f>F68/D68*100</f>
        <v>0</v>
      </c>
      <c r="H68" s="40">
        <f>F68/E68*100</f>
        <v>0</v>
      </c>
    </row>
    <row r="69" spans="1:8" ht="25.5">
      <c r="A69" s="11">
        <f>A67+1</f>
        <v>10</v>
      </c>
      <c r="B69" s="41" t="s">
        <v>104</v>
      </c>
      <c r="C69" s="39" t="s">
        <v>9</v>
      </c>
      <c r="D69" s="11">
        <v>64</v>
      </c>
      <c r="E69" s="11">
        <v>64</v>
      </c>
      <c r="F69" s="11">
        <v>0</v>
      </c>
      <c r="G69" s="11">
        <v>0</v>
      </c>
      <c r="H69" s="11">
        <v>0</v>
      </c>
    </row>
    <row r="70" spans="1:8" s="2" customFormat="1" ht="12.75">
      <c r="A70" s="18"/>
      <c r="B70" s="19" t="s">
        <v>6</v>
      </c>
      <c r="C70" s="18"/>
      <c r="D70" s="18">
        <f>SUM(D59:D69)</f>
        <v>2376</v>
      </c>
      <c r="E70" s="18">
        <f>SUM(E59:E69)</f>
        <v>2396</v>
      </c>
      <c r="F70" s="20">
        <f>SUM(F59:F69)</f>
        <v>55.955</v>
      </c>
      <c r="G70" s="20">
        <f t="shared" si="5"/>
        <v>2.3550084175084174</v>
      </c>
      <c r="H70" s="20">
        <f>F70/E70*100</f>
        <v>2.3353505843071787</v>
      </c>
    </row>
    <row r="71" spans="1:8" ht="20.25" customHeight="1">
      <c r="A71" s="75" t="s">
        <v>11</v>
      </c>
      <c r="B71" s="76"/>
      <c r="C71" s="76"/>
      <c r="D71" s="76"/>
      <c r="E71" s="76"/>
      <c r="F71" s="76"/>
      <c r="G71" s="76"/>
      <c r="H71" s="77"/>
    </row>
    <row r="72" spans="1:8" ht="25.5">
      <c r="A72" s="11">
        <v>1</v>
      </c>
      <c r="B72" s="41" t="s">
        <v>14</v>
      </c>
      <c r="C72" s="39" t="s">
        <v>9</v>
      </c>
      <c r="D72" s="11">
        <v>1</v>
      </c>
      <c r="E72" s="11">
        <v>1</v>
      </c>
      <c r="F72" s="11">
        <v>0.5</v>
      </c>
      <c r="G72" s="11">
        <f>F72/D72*100</f>
        <v>50</v>
      </c>
      <c r="H72" s="11">
        <f>F72/E72*100</f>
        <v>50</v>
      </c>
    </row>
    <row r="73" spans="1:8" ht="25.5">
      <c r="A73" s="11">
        <f>A72+1</f>
        <v>2</v>
      </c>
      <c r="B73" s="41" t="s">
        <v>15</v>
      </c>
      <c r="C73" s="39" t="s">
        <v>9</v>
      </c>
      <c r="D73" s="11">
        <v>6</v>
      </c>
      <c r="E73" s="11">
        <v>6</v>
      </c>
      <c r="F73" s="11">
        <v>0</v>
      </c>
      <c r="G73" s="11">
        <f aca="true" t="shared" si="8" ref="G73:G86">F73/D73*100</f>
        <v>0</v>
      </c>
      <c r="H73" s="11">
        <f>F73/E73*100</f>
        <v>0</v>
      </c>
    </row>
    <row r="74" spans="1:8" ht="38.25">
      <c r="A74" s="11">
        <f>A73+1</f>
        <v>3</v>
      </c>
      <c r="B74" s="45" t="s">
        <v>16</v>
      </c>
      <c r="C74" s="39" t="s">
        <v>9</v>
      </c>
      <c r="D74" s="11">
        <v>5</v>
      </c>
      <c r="E74" s="11">
        <v>5</v>
      </c>
      <c r="F74" s="11">
        <v>0</v>
      </c>
      <c r="G74" s="11">
        <f t="shared" si="8"/>
        <v>0</v>
      </c>
      <c r="H74" s="47">
        <f>F74/E74*100</f>
        <v>0</v>
      </c>
    </row>
    <row r="75" spans="1:8" ht="33.75" customHeight="1">
      <c r="A75" s="11">
        <f>A74+1</f>
        <v>4</v>
      </c>
      <c r="B75" s="41" t="s">
        <v>53</v>
      </c>
      <c r="C75" s="39" t="s">
        <v>9</v>
      </c>
      <c r="D75" s="11">
        <v>16</v>
      </c>
      <c r="E75" s="11">
        <v>16</v>
      </c>
      <c r="F75" s="11">
        <v>10.8</v>
      </c>
      <c r="G75" s="40">
        <f t="shared" si="8"/>
        <v>67.5</v>
      </c>
      <c r="H75" s="11">
        <f>F75/E75*100</f>
        <v>67.5</v>
      </c>
    </row>
    <row r="76" spans="1:8" ht="38.25">
      <c r="A76" s="11">
        <f>A75+1</f>
        <v>5</v>
      </c>
      <c r="B76" s="41" t="s">
        <v>23</v>
      </c>
      <c r="C76" s="39" t="s">
        <v>9</v>
      </c>
      <c r="D76" s="11">
        <v>2</v>
      </c>
      <c r="E76" s="11">
        <v>2</v>
      </c>
      <c r="F76" s="11">
        <v>0</v>
      </c>
      <c r="G76" s="11">
        <f t="shared" si="8"/>
        <v>0</v>
      </c>
      <c r="H76" s="11">
        <v>0</v>
      </c>
    </row>
    <row r="77" spans="1:8" ht="76.5">
      <c r="A77" s="11">
        <v>6</v>
      </c>
      <c r="B77" s="41" t="s">
        <v>17</v>
      </c>
      <c r="C77" s="39" t="s">
        <v>9</v>
      </c>
      <c r="D77" s="11">
        <v>7</v>
      </c>
      <c r="E77" s="11">
        <v>7</v>
      </c>
      <c r="F77" s="11">
        <v>0</v>
      </c>
      <c r="G77" s="11">
        <v>0</v>
      </c>
      <c r="H77" s="11">
        <v>0</v>
      </c>
    </row>
    <row r="78" spans="1:8" ht="42" customHeight="1">
      <c r="A78" s="11">
        <v>7</v>
      </c>
      <c r="B78" s="41" t="s">
        <v>18</v>
      </c>
      <c r="C78" s="39" t="s">
        <v>9</v>
      </c>
      <c r="D78" s="11">
        <v>7</v>
      </c>
      <c r="E78" s="11">
        <v>7</v>
      </c>
      <c r="F78" s="11">
        <v>0</v>
      </c>
      <c r="G78" s="11">
        <f>F78/D78*100</f>
        <v>0</v>
      </c>
      <c r="H78" s="11">
        <v>0</v>
      </c>
    </row>
    <row r="79" spans="1:8" ht="51">
      <c r="A79" s="11">
        <v>8</v>
      </c>
      <c r="B79" s="46" t="s">
        <v>54</v>
      </c>
      <c r="C79" s="39" t="s">
        <v>9</v>
      </c>
      <c r="D79" s="11">
        <v>14</v>
      </c>
      <c r="E79" s="11">
        <v>14</v>
      </c>
      <c r="F79" s="11">
        <v>0</v>
      </c>
      <c r="G79" s="11">
        <f t="shared" si="8"/>
        <v>0</v>
      </c>
      <c r="H79" s="11">
        <v>0</v>
      </c>
    </row>
    <row r="80" spans="1:8" ht="156.75" customHeight="1">
      <c r="A80" s="11">
        <v>9</v>
      </c>
      <c r="B80" s="41" t="s">
        <v>105</v>
      </c>
      <c r="C80" s="39" t="s">
        <v>9</v>
      </c>
      <c r="D80" s="11">
        <v>10</v>
      </c>
      <c r="E80" s="11">
        <v>10</v>
      </c>
      <c r="F80" s="11">
        <v>1.04</v>
      </c>
      <c r="G80" s="40">
        <f t="shared" si="8"/>
        <v>10.4</v>
      </c>
      <c r="H80" s="40">
        <f aca="true" t="shared" si="9" ref="H80:H86">F80/E80*100</f>
        <v>10.4</v>
      </c>
    </row>
    <row r="81" spans="1:8" ht="25.5">
      <c r="A81" s="11">
        <v>10</v>
      </c>
      <c r="B81" s="45" t="s">
        <v>19</v>
      </c>
      <c r="C81" s="39" t="s">
        <v>9</v>
      </c>
      <c r="D81" s="11">
        <v>10</v>
      </c>
      <c r="E81" s="11">
        <v>60</v>
      </c>
      <c r="F81" s="11">
        <v>0</v>
      </c>
      <c r="G81" s="47">
        <f t="shared" si="8"/>
        <v>0</v>
      </c>
      <c r="H81" s="47">
        <f t="shared" si="9"/>
        <v>0</v>
      </c>
    </row>
    <row r="82" spans="1:8" ht="25.5">
      <c r="A82" s="11">
        <v>11</v>
      </c>
      <c r="B82" s="41" t="s">
        <v>20</v>
      </c>
      <c r="C82" s="39" t="s">
        <v>9</v>
      </c>
      <c r="D82" s="11">
        <v>5</v>
      </c>
      <c r="E82" s="11">
        <v>5</v>
      </c>
      <c r="F82" s="11">
        <v>0</v>
      </c>
      <c r="G82" s="40">
        <f t="shared" si="8"/>
        <v>0</v>
      </c>
      <c r="H82" s="40">
        <f t="shared" si="9"/>
        <v>0</v>
      </c>
    </row>
    <row r="83" spans="1:8" ht="25.5">
      <c r="A83" s="11">
        <f>A82+1</f>
        <v>12</v>
      </c>
      <c r="B83" s="41" t="s">
        <v>21</v>
      </c>
      <c r="C83" s="39" t="s">
        <v>9</v>
      </c>
      <c r="D83" s="11">
        <v>4</v>
      </c>
      <c r="E83" s="11">
        <v>4</v>
      </c>
      <c r="F83" s="11">
        <v>0</v>
      </c>
      <c r="G83" s="40">
        <f t="shared" si="8"/>
        <v>0</v>
      </c>
      <c r="H83" s="40">
        <f t="shared" si="9"/>
        <v>0</v>
      </c>
    </row>
    <row r="84" spans="1:8" ht="25.5">
      <c r="A84" s="11">
        <v>13</v>
      </c>
      <c r="B84" s="41" t="s">
        <v>106</v>
      </c>
      <c r="C84" s="39" t="s">
        <v>9</v>
      </c>
      <c r="D84" s="11">
        <v>7</v>
      </c>
      <c r="E84" s="11">
        <v>7</v>
      </c>
      <c r="F84" s="11">
        <v>0</v>
      </c>
      <c r="G84" s="40">
        <f>F84/D84*100</f>
        <v>0</v>
      </c>
      <c r="H84" s="40">
        <f t="shared" si="9"/>
        <v>0</v>
      </c>
    </row>
    <row r="85" spans="1:8" ht="38.25">
      <c r="A85" s="11">
        <v>14</v>
      </c>
      <c r="B85" s="41" t="s">
        <v>107</v>
      </c>
      <c r="C85" s="39" t="s">
        <v>9</v>
      </c>
      <c r="D85" s="11">
        <v>3</v>
      </c>
      <c r="E85" s="11">
        <v>3</v>
      </c>
      <c r="F85" s="11">
        <v>0</v>
      </c>
      <c r="G85" s="11">
        <f t="shared" si="8"/>
        <v>0</v>
      </c>
      <c r="H85" s="11">
        <f t="shared" si="9"/>
        <v>0</v>
      </c>
    </row>
    <row r="86" spans="1:8" ht="38.25">
      <c r="A86" s="11">
        <v>15</v>
      </c>
      <c r="B86" s="41" t="s">
        <v>108</v>
      </c>
      <c r="C86" s="39" t="s">
        <v>9</v>
      </c>
      <c r="D86" s="11">
        <v>2</v>
      </c>
      <c r="E86" s="11">
        <v>2</v>
      </c>
      <c r="F86" s="11">
        <v>0</v>
      </c>
      <c r="G86" s="11">
        <f t="shared" si="8"/>
        <v>0</v>
      </c>
      <c r="H86" s="11">
        <f t="shared" si="9"/>
        <v>0</v>
      </c>
    </row>
    <row r="87" spans="1:8" ht="25.5">
      <c r="A87" s="11">
        <v>16</v>
      </c>
      <c r="B87" s="45" t="s">
        <v>22</v>
      </c>
      <c r="C87" s="39" t="s">
        <v>9</v>
      </c>
      <c r="D87" s="11">
        <v>5</v>
      </c>
      <c r="E87" s="11">
        <v>5</v>
      </c>
      <c r="F87" s="11">
        <v>0</v>
      </c>
      <c r="G87" s="11">
        <v>0</v>
      </c>
      <c r="H87" s="11">
        <v>0</v>
      </c>
    </row>
    <row r="88" spans="1:8" ht="38.25">
      <c r="A88" s="11">
        <v>17</v>
      </c>
      <c r="B88" s="45" t="s">
        <v>109</v>
      </c>
      <c r="C88" s="39" t="s">
        <v>9</v>
      </c>
      <c r="D88" s="11">
        <v>22</v>
      </c>
      <c r="E88" s="11">
        <v>22</v>
      </c>
      <c r="F88" s="11">
        <v>1</v>
      </c>
      <c r="G88" s="11">
        <v>0</v>
      </c>
      <c r="H88" s="11">
        <v>0</v>
      </c>
    </row>
    <row r="89" spans="1:8" ht="51">
      <c r="A89" s="11">
        <v>18</v>
      </c>
      <c r="B89" s="45" t="s">
        <v>110</v>
      </c>
      <c r="C89" s="39" t="s">
        <v>9</v>
      </c>
      <c r="D89" s="11">
        <v>8</v>
      </c>
      <c r="E89" s="11">
        <v>8</v>
      </c>
      <c r="F89" s="11">
        <v>0</v>
      </c>
      <c r="G89" s="11">
        <v>0</v>
      </c>
      <c r="H89" s="11">
        <v>0</v>
      </c>
    </row>
    <row r="90" spans="1:8" s="2" customFormat="1" ht="12.75">
      <c r="A90" s="18"/>
      <c r="B90" s="19" t="s">
        <v>6</v>
      </c>
      <c r="C90" s="18"/>
      <c r="D90" s="18">
        <f>D89+D88+D87+D86+D85+D84+D83+D82+D81+D80+D79+D78+D77+D76+D75+D74+D73+D72</f>
        <v>134</v>
      </c>
      <c r="E90" s="18">
        <f>E89+E88+E87+E86+E85+E84+E83+E82+E81+E80+E79+E78+E77+E76+E75+E74+E73+E72</f>
        <v>184</v>
      </c>
      <c r="F90" s="18">
        <f>F89+F88+F87+F86+F85+F84+F83+F82+F81+F80+F79+F78+F77+F76+F75+F74+F73+F72</f>
        <v>13.34</v>
      </c>
      <c r="G90" s="20">
        <f>F90/D90*100</f>
        <v>9.955223880597016</v>
      </c>
      <c r="H90" s="20">
        <f>F90/E90*100</f>
        <v>7.249999999999999</v>
      </c>
    </row>
    <row r="91" spans="1:8" s="2" customFormat="1" ht="15">
      <c r="A91" s="75" t="s">
        <v>83</v>
      </c>
      <c r="B91" s="76"/>
      <c r="C91" s="76"/>
      <c r="D91" s="76"/>
      <c r="E91" s="76"/>
      <c r="F91" s="76"/>
      <c r="G91" s="76"/>
      <c r="H91" s="77"/>
    </row>
    <row r="92" spans="1:8" s="2" customFormat="1" ht="25.5">
      <c r="A92" s="11">
        <v>1</v>
      </c>
      <c r="B92" s="41" t="s">
        <v>84</v>
      </c>
      <c r="C92" s="39" t="s">
        <v>9</v>
      </c>
      <c r="D92" s="11">
        <v>255.1</v>
      </c>
      <c r="E92" s="11">
        <v>255.1</v>
      </c>
      <c r="F92" s="11">
        <v>0</v>
      </c>
      <c r="G92" s="40">
        <v>0</v>
      </c>
      <c r="H92" s="40">
        <v>0</v>
      </c>
    </row>
    <row r="93" spans="1:8" s="2" customFormat="1" ht="12.75">
      <c r="A93" s="18"/>
      <c r="B93" s="19" t="s">
        <v>6</v>
      </c>
      <c r="C93" s="18"/>
      <c r="D93" s="18">
        <f>D92</f>
        <v>255.1</v>
      </c>
      <c r="E93" s="18">
        <f>E92</f>
        <v>255.1</v>
      </c>
      <c r="F93" s="18">
        <v>0</v>
      </c>
      <c r="G93" s="20">
        <f>F93/D93*100</f>
        <v>0</v>
      </c>
      <c r="H93" s="20">
        <f>F93/E93*100</f>
        <v>0</v>
      </c>
    </row>
    <row r="94" spans="1:8" s="2" customFormat="1" ht="15">
      <c r="A94" s="83" t="s">
        <v>80</v>
      </c>
      <c r="B94" s="84"/>
      <c r="C94" s="84"/>
      <c r="D94" s="84"/>
      <c r="E94" s="84"/>
      <c r="F94" s="84"/>
      <c r="G94" s="84"/>
      <c r="H94" s="85"/>
    </row>
    <row r="95" spans="1:8" ht="33.75" customHeight="1" thickBot="1">
      <c r="A95" s="72" t="s">
        <v>58</v>
      </c>
      <c r="B95" s="73"/>
      <c r="C95" s="73"/>
      <c r="D95" s="73"/>
      <c r="E95" s="73"/>
      <c r="F95" s="73"/>
      <c r="G95" s="73"/>
      <c r="H95" s="74"/>
    </row>
    <row r="96" spans="1:8" ht="78" customHeight="1" thickBot="1">
      <c r="A96" s="11">
        <v>1</v>
      </c>
      <c r="B96" s="63" t="s">
        <v>126</v>
      </c>
      <c r="C96" s="39" t="s">
        <v>9</v>
      </c>
      <c r="D96" s="11">
        <v>954</v>
      </c>
      <c r="E96" s="11">
        <v>1001.4</v>
      </c>
      <c r="F96" s="11">
        <v>278.5</v>
      </c>
      <c r="G96" s="40">
        <f>F96/D96*100</f>
        <v>29.19287211740042</v>
      </c>
      <c r="H96" s="40">
        <f>F96/E96*100</f>
        <v>27.81106450968644</v>
      </c>
    </row>
    <row r="97" spans="1:8" ht="36.75" customHeight="1" thickBot="1">
      <c r="A97" s="11">
        <v>2</v>
      </c>
      <c r="B97" s="64" t="s">
        <v>139</v>
      </c>
      <c r="C97" s="39" t="s">
        <v>9</v>
      </c>
      <c r="D97" s="11">
        <v>200</v>
      </c>
      <c r="E97" s="11">
        <v>150</v>
      </c>
      <c r="F97" s="11">
        <v>0</v>
      </c>
      <c r="G97" s="40">
        <f aca="true" t="shared" si="10" ref="G97:G102">F97/D97*100</f>
        <v>0</v>
      </c>
      <c r="H97" s="40">
        <f aca="true" t="shared" si="11" ref="H97:H102">F97/E97*100</f>
        <v>0</v>
      </c>
    </row>
    <row r="98" spans="1:8" ht="27" customHeight="1" thickBot="1">
      <c r="A98" s="11">
        <v>3</v>
      </c>
      <c r="B98" s="67" t="s">
        <v>130</v>
      </c>
      <c r="C98" s="39" t="s">
        <v>9</v>
      </c>
      <c r="D98" s="11">
        <v>160</v>
      </c>
      <c r="E98" s="11">
        <v>0</v>
      </c>
      <c r="F98" s="11">
        <v>0</v>
      </c>
      <c r="G98" s="40">
        <f t="shared" si="10"/>
        <v>0</v>
      </c>
      <c r="H98" s="40">
        <v>0</v>
      </c>
    </row>
    <row r="99" spans="1:8" ht="27.75" customHeight="1" thickBot="1">
      <c r="A99" s="49">
        <v>4</v>
      </c>
      <c r="B99" s="65" t="s">
        <v>127</v>
      </c>
      <c r="C99" s="39" t="s">
        <v>9</v>
      </c>
      <c r="D99" s="11">
        <v>80</v>
      </c>
      <c r="E99" s="11">
        <v>20</v>
      </c>
      <c r="F99" s="49">
        <v>0</v>
      </c>
      <c r="G99" s="40">
        <f t="shared" si="10"/>
        <v>0</v>
      </c>
      <c r="H99" s="40">
        <f t="shared" si="11"/>
        <v>0</v>
      </c>
    </row>
    <row r="100" spans="1:8" ht="33.75" customHeight="1" thickBot="1">
      <c r="A100" s="49">
        <v>5</v>
      </c>
      <c r="B100" s="66" t="s">
        <v>128</v>
      </c>
      <c r="C100" s="39" t="s">
        <v>9</v>
      </c>
      <c r="D100" s="11">
        <v>227.2</v>
      </c>
      <c r="E100" s="11">
        <v>57.2</v>
      </c>
      <c r="F100" s="49">
        <v>30</v>
      </c>
      <c r="G100" s="40">
        <f t="shared" si="10"/>
        <v>13.204225352112678</v>
      </c>
      <c r="H100" s="40">
        <f t="shared" si="11"/>
        <v>52.44755244755245</v>
      </c>
    </row>
    <row r="101" spans="1:8" ht="32.25" customHeight="1" thickBot="1">
      <c r="A101" s="49">
        <v>6</v>
      </c>
      <c r="B101" s="66" t="s">
        <v>129</v>
      </c>
      <c r="C101" s="39" t="s">
        <v>9</v>
      </c>
      <c r="D101" s="11">
        <v>35</v>
      </c>
      <c r="E101" s="11">
        <v>20</v>
      </c>
      <c r="F101" s="49">
        <v>2.3</v>
      </c>
      <c r="G101" s="47">
        <f t="shared" si="10"/>
        <v>6.571428571428571</v>
      </c>
      <c r="H101" s="47">
        <f t="shared" si="11"/>
        <v>11.5</v>
      </c>
    </row>
    <row r="102" spans="1:8" ht="25.5" customHeight="1">
      <c r="A102" s="54"/>
      <c r="B102" s="55" t="s">
        <v>59</v>
      </c>
      <c r="C102" s="56" t="s">
        <v>9</v>
      </c>
      <c r="D102" s="57">
        <f>D101+D100+D99+D98+D97+D96</f>
        <v>1656.2</v>
      </c>
      <c r="E102" s="57">
        <f>E101+E100+E99+E98+E97+E96</f>
        <v>1248.6</v>
      </c>
      <c r="F102" s="57">
        <f>F101+F100+F99+F98+F97+F96</f>
        <v>310.8</v>
      </c>
      <c r="G102" s="20">
        <f t="shared" si="10"/>
        <v>18.765849535080303</v>
      </c>
      <c r="H102" s="20">
        <f t="shared" si="11"/>
        <v>24.8918789043729</v>
      </c>
    </row>
    <row r="103" spans="1:8" ht="19.5" customHeight="1">
      <c r="A103" s="72" t="s">
        <v>60</v>
      </c>
      <c r="B103" s="73"/>
      <c r="C103" s="73"/>
      <c r="D103" s="73"/>
      <c r="E103" s="73"/>
      <c r="F103" s="73"/>
      <c r="G103" s="73"/>
      <c r="H103" s="74"/>
    </row>
    <row r="104" spans="1:8" ht="25.5">
      <c r="A104" s="11">
        <v>1</v>
      </c>
      <c r="B104" s="11" t="s">
        <v>61</v>
      </c>
      <c r="C104" s="39" t="s">
        <v>9</v>
      </c>
      <c r="D104" s="11">
        <v>236.4</v>
      </c>
      <c r="E104" s="11">
        <v>396.4</v>
      </c>
      <c r="F104" s="11">
        <v>77.342</v>
      </c>
      <c r="G104" s="40">
        <f>F104/D104*100</f>
        <v>32.7165820642978</v>
      </c>
      <c r="H104" s="40">
        <f>F104/E104*100</f>
        <v>19.51109989909183</v>
      </c>
    </row>
    <row r="105" spans="1:8" ht="12.75">
      <c r="A105" s="18"/>
      <c r="B105" s="19" t="s">
        <v>6</v>
      </c>
      <c r="C105" s="18"/>
      <c r="D105" s="18">
        <f>D104</f>
        <v>236.4</v>
      </c>
      <c r="E105" s="18">
        <f>E104</f>
        <v>396.4</v>
      </c>
      <c r="F105" s="18">
        <f>F104</f>
        <v>77.342</v>
      </c>
      <c r="G105" s="20">
        <f>G104</f>
        <v>32.7165820642978</v>
      </c>
      <c r="H105" s="20">
        <f>H104</f>
        <v>19.51109989909183</v>
      </c>
    </row>
    <row r="106" spans="1:8" ht="14.25">
      <c r="A106" s="100" t="s">
        <v>141</v>
      </c>
      <c r="B106" s="100"/>
      <c r="C106" s="100"/>
      <c r="D106" s="100"/>
      <c r="E106" s="100"/>
      <c r="F106" s="100"/>
      <c r="G106" s="100"/>
      <c r="H106" s="101"/>
    </row>
    <row r="107" spans="1:8" ht="30.75" customHeight="1">
      <c r="A107" s="103" t="s">
        <v>134</v>
      </c>
      <c r="B107" s="103"/>
      <c r="C107" s="103"/>
      <c r="D107" s="103"/>
      <c r="E107" s="103"/>
      <c r="F107" s="103"/>
      <c r="G107" s="103"/>
      <c r="H107" s="104"/>
    </row>
    <row r="108" spans="1:8" ht="25.5">
      <c r="A108" s="11">
        <v>1</v>
      </c>
      <c r="B108" s="1" t="s">
        <v>135</v>
      </c>
      <c r="C108" s="39" t="s">
        <v>9</v>
      </c>
      <c r="D108" s="11">
        <v>40</v>
      </c>
      <c r="E108" s="11">
        <v>40</v>
      </c>
      <c r="F108" s="11">
        <v>0</v>
      </c>
      <c r="G108" s="40">
        <f>F108/D108*100</f>
        <v>0</v>
      </c>
      <c r="H108" s="40">
        <f>F108/E108*100</f>
        <v>0</v>
      </c>
    </row>
    <row r="109" spans="1:8" ht="12.75">
      <c r="A109" s="18"/>
      <c r="B109" s="19" t="s">
        <v>6</v>
      </c>
      <c r="C109" s="18"/>
      <c r="D109" s="18">
        <f>D108</f>
        <v>40</v>
      </c>
      <c r="E109" s="18">
        <f>E108</f>
        <v>40</v>
      </c>
      <c r="F109" s="18">
        <f>F108</f>
        <v>0</v>
      </c>
      <c r="G109" s="20">
        <f>G108</f>
        <v>0</v>
      </c>
      <c r="H109" s="20">
        <f>H108</f>
        <v>0</v>
      </c>
    </row>
    <row r="110" spans="1:8" ht="14.25">
      <c r="A110" s="102" t="s">
        <v>143</v>
      </c>
      <c r="B110" s="100"/>
      <c r="C110" s="100"/>
      <c r="D110" s="100"/>
      <c r="E110" s="100"/>
      <c r="F110" s="100"/>
      <c r="G110" s="100"/>
      <c r="H110" s="101"/>
    </row>
    <row r="111" spans="1:8" ht="30.75" customHeight="1">
      <c r="A111" s="72" t="s">
        <v>131</v>
      </c>
      <c r="B111" s="73"/>
      <c r="C111" s="73"/>
      <c r="D111" s="73"/>
      <c r="E111" s="73"/>
      <c r="F111" s="73"/>
      <c r="G111" s="73"/>
      <c r="H111" s="74"/>
    </row>
    <row r="112" spans="1:8" ht="63.75">
      <c r="A112" s="11">
        <v>1</v>
      </c>
      <c r="B112" s="38" t="s">
        <v>132</v>
      </c>
      <c r="C112" s="39" t="s">
        <v>9</v>
      </c>
      <c r="D112" s="11">
        <v>10</v>
      </c>
      <c r="E112" s="11">
        <v>10</v>
      </c>
      <c r="F112" s="11">
        <v>0</v>
      </c>
      <c r="G112" s="40">
        <f>F112/D112*100</f>
        <v>0</v>
      </c>
      <c r="H112" s="40">
        <f>F112/E112*100</f>
        <v>0</v>
      </c>
    </row>
    <row r="113" spans="1:8" ht="12.75">
      <c r="A113" s="18"/>
      <c r="B113" s="19" t="s">
        <v>6</v>
      </c>
      <c r="C113" s="18"/>
      <c r="D113" s="18">
        <f>D112</f>
        <v>10</v>
      </c>
      <c r="E113" s="18">
        <f>E112</f>
        <v>10</v>
      </c>
      <c r="F113" s="18">
        <f>F112</f>
        <v>0</v>
      </c>
      <c r="G113" s="20">
        <f>G112</f>
        <v>0</v>
      </c>
      <c r="H113" s="20">
        <f>H112</f>
        <v>0</v>
      </c>
    </row>
    <row r="114" spans="1:8" ht="14.25">
      <c r="A114" s="102" t="s">
        <v>142</v>
      </c>
      <c r="B114" s="100"/>
      <c r="C114" s="100"/>
      <c r="D114" s="100"/>
      <c r="E114" s="100"/>
      <c r="F114" s="100"/>
      <c r="G114" s="100"/>
      <c r="H114" s="101"/>
    </row>
    <row r="115" spans="1:8" ht="30" customHeight="1">
      <c r="A115" s="72" t="s">
        <v>136</v>
      </c>
      <c r="B115" s="73"/>
      <c r="C115" s="73"/>
      <c r="D115" s="73"/>
      <c r="E115" s="73"/>
      <c r="F115" s="73"/>
      <c r="G115" s="73"/>
      <c r="H115" s="74"/>
    </row>
    <row r="116" spans="1:8" ht="25.5">
      <c r="A116" s="11">
        <v>1</v>
      </c>
      <c r="B116" s="38" t="s">
        <v>137</v>
      </c>
      <c r="C116" s="39" t="s">
        <v>9</v>
      </c>
      <c r="D116" s="11">
        <v>10</v>
      </c>
      <c r="E116" s="11">
        <v>10</v>
      </c>
      <c r="F116" s="11">
        <v>0</v>
      </c>
      <c r="G116" s="40">
        <f>F116/D116*100</f>
        <v>0</v>
      </c>
      <c r="H116" s="40">
        <f>F116/E116*100</f>
        <v>0</v>
      </c>
    </row>
    <row r="117" spans="1:8" ht="25.5">
      <c r="A117" s="11">
        <v>2</v>
      </c>
      <c r="B117" s="38" t="s">
        <v>138</v>
      </c>
      <c r="C117" s="39" t="s">
        <v>9</v>
      </c>
      <c r="D117" s="11">
        <v>50</v>
      </c>
      <c r="E117" s="11">
        <v>50</v>
      </c>
      <c r="F117" s="11">
        <v>0</v>
      </c>
      <c r="G117" s="40">
        <f>F117/D117*100</f>
        <v>0</v>
      </c>
      <c r="H117" s="40">
        <f>F117/E117*100</f>
        <v>0</v>
      </c>
    </row>
    <row r="118" spans="1:8" ht="12.75">
      <c r="A118" s="18"/>
      <c r="B118" s="19" t="s">
        <v>6</v>
      </c>
      <c r="C118" s="18"/>
      <c r="D118" s="18">
        <f>D117+D116</f>
        <v>60</v>
      </c>
      <c r="E118" s="18">
        <f>E117+E116</f>
        <v>60</v>
      </c>
      <c r="F118" s="18">
        <f>F117+F116</f>
        <v>0</v>
      </c>
      <c r="G118" s="62">
        <f>F118/D118*100</f>
        <v>0</v>
      </c>
      <c r="H118" s="62">
        <f>F118/E118*100</f>
        <v>0</v>
      </c>
    </row>
    <row r="119" spans="1:8" ht="30.75" customHeight="1">
      <c r="A119" s="72" t="s">
        <v>133</v>
      </c>
      <c r="B119" s="73"/>
      <c r="C119" s="73"/>
      <c r="D119" s="73"/>
      <c r="E119" s="73"/>
      <c r="F119" s="73"/>
      <c r="G119" s="73"/>
      <c r="H119" s="74"/>
    </row>
    <row r="120" spans="1:8" ht="25.5">
      <c r="A120" s="11">
        <v>1</v>
      </c>
      <c r="B120" s="38" t="s">
        <v>140</v>
      </c>
      <c r="C120" s="39" t="s">
        <v>9</v>
      </c>
      <c r="D120" s="11">
        <v>200</v>
      </c>
      <c r="E120" s="11">
        <v>200</v>
      </c>
      <c r="F120" s="11">
        <v>0</v>
      </c>
      <c r="G120" s="40">
        <f>F120/D120*100</f>
        <v>0</v>
      </c>
      <c r="H120" s="40">
        <f>F120/E120*100</f>
        <v>0</v>
      </c>
    </row>
    <row r="121" spans="1:8" ht="12.75">
      <c r="A121" s="18"/>
      <c r="B121" s="19" t="s">
        <v>6</v>
      </c>
      <c r="C121" s="18"/>
      <c r="D121" s="18">
        <f>D120</f>
        <v>200</v>
      </c>
      <c r="E121" s="18">
        <f>E120</f>
        <v>200</v>
      </c>
      <c r="F121" s="18">
        <f>F120</f>
        <v>0</v>
      </c>
      <c r="G121" s="20">
        <f>G120</f>
        <v>0</v>
      </c>
      <c r="H121" s="20">
        <f>H120</f>
        <v>0</v>
      </c>
    </row>
    <row r="122" spans="1:8" ht="30" customHeight="1">
      <c r="A122" s="72" t="s">
        <v>62</v>
      </c>
      <c r="B122" s="73"/>
      <c r="C122" s="73"/>
      <c r="D122" s="73"/>
      <c r="E122" s="73"/>
      <c r="F122" s="73"/>
      <c r="G122" s="73"/>
      <c r="H122" s="74"/>
    </row>
    <row r="123" spans="1:8" ht="51">
      <c r="A123" s="11">
        <v>1</v>
      </c>
      <c r="B123" s="38" t="s">
        <v>63</v>
      </c>
      <c r="C123" s="39" t="s">
        <v>9</v>
      </c>
      <c r="D123" s="11">
        <v>0</v>
      </c>
      <c r="E123" s="11">
        <v>22.35</v>
      </c>
      <c r="F123" s="11">
        <v>0</v>
      </c>
      <c r="G123" s="40">
        <v>0</v>
      </c>
      <c r="H123" s="40">
        <f>F123/E123*100</f>
        <v>0</v>
      </c>
    </row>
    <row r="124" spans="1:8" ht="12.75">
      <c r="A124" s="18"/>
      <c r="B124" s="19" t="s">
        <v>6</v>
      </c>
      <c r="C124" s="18"/>
      <c r="D124" s="18">
        <f>D123</f>
        <v>0</v>
      </c>
      <c r="E124" s="18">
        <f>E123</f>
        <v>22.35</v>
      </c>
      <c r="F124" s="18">
        <f>F123</f>
        <v>0</v>
      </c>
      <c r="G124" s="20">
        <f>G123</f>
        <v>0</v>
      </c>
      <c r="H124" s="20">
        <f>H123</f>
        <v>0</v>
      </c>
    </row>
    <row r="125" spans="1:8" ht="15.75">
      <c r="A125" s="30"/>
      <c r="B125" s="31" t="s">
        <v>64</v>
      </c>
      <c r="C125" s="30"/>
      <c r="D125" s="30">
        <f>D118+D124+D113+D121+D109+D105+D102+D93+D90+D70+D56+D50+D41+D34</f>
        <v>7590.6</v>
      </c>
      <c r="E125" s="68">
        <f>E118+E124+E113+E121+E109+E105+E102+E93+E90+E70+E56+E50+E41+E34+E46</f>
        <v>8029.59</v>
      </c>
      <c r="F125" s="68">
        <f>F124+F105+F102+F93+F90+F70+F56+F50+F46+F41+F34</f>
        <v>756.347</v>
      </c>
      <c r="G125" s="37">
        <f>F125/D125*100</f>
        <v>9.964258424893947</v>
      </c>
      <c r="H125" s="37">
        <f>F125/E125*100</f>
        <v>9.419497134972021</v>
      </c>
    </row>
    <row r="126" spans="1:8" ht="0.75" customHeight="1">
      <c r="A126" s="26"/>
      <c r="B126" s="27"/>
      <c r="C126" s="28"/>
      <c r="D126" s="28"/>
      <c r="E126" s="28"/>
      <c r="F126" s="28"/>
      <c r="G126" s="28"/>
      <c r="H126" s="29"/>
    </row>
    <row r="127" spans="1:8" ht="15.75" hidden="1">
      <c r="A127" s="26"/>
      <c r="B127" s="27"/>
      <c r="C127" s="28"/>
      <c r="D127" s="28"/>
      <c r="E127" s="28"/>
      <c r="F127" s="28"/>
      <c r="G127" s="28"/>
      <c r="H127" s="29"/>
    </row>
    <row r="128" spans="1:8" ht="15.75" hidden="1">
      <c r="A128" s="26"/>
      <c r="B128" s="27"/>
      <c r="C128" s="28"/>
      <c r="D128" s="28"/>
      <c r="E128" s="28"/>
      <c r="F128" s="28"/>
      <c r="G128" s="28"/>
      <c r="H128" s="29"/>
    </row>
    <row r="129" spans="1:8" ht="18">
      <c r="A129" s="22"/>
      <c r="B129" s="81" t="s">
        <v>76</v>
      </c>
      <c r="C129" s="81"/>
      <c r="D129" s="81"/>
      <c r="E129" s="81"/>
      <c r="F129" s="81"/>
      <c r="G129" s="81"/>
      <c r="H129" s="82"/>
    </row>
    <row r="130" spans="1:8" ht="44.25" customHeight="1">
      <c r="A130" s="78" t="s">
        <v>65</v>
      </c>
      <c r="B130" s="79"/>
      <c r="C130" s="79"/>
      <c r="D130" s="79"/>
      <c r="E130" s="79"/>
      <c r="F130" s="79"/>
      <c r="G130" s="79"/>
      <c r="H130" s="80"/>
    </row>
    <row r="131" spans="1:8" ht="25.5">
      <c r="A131" s="11">
        <v>1</v>
      </c>
      <c r="B131" s="41" t="s">
        <v>111</v>
      </c>
      <c r="C131" s="39" t="s">
        <v>12</v>
      </c>
      <c r="D131" s="11">
        <v>360</v>
      </c>
      <c r="E131" s="11">
        <v>360</v>
      </c>
      <c r="F131" s="11">
        <v>0</v>
      </c>
      <c r="G131" s="40">
        <f>F131/D131*100</f>
        <v>0</v>
      </c>
      <c r="H131" s="40">
        <f>F131/E131*100</f>
        <v>0</v>
      </c>
    </row>
    <row r="132" spans="1:8" ht="12.75">
      <c r="A132" s="32"/>
      <c r="B132" s="33" t="s">
        <v>6</v>
      </c>
      <c r="C132" s="16"/>
      <c r="D132" s="16">
        <f>SUM(D131:D131)</f>
        <v>360</v>
      </c>
      <c r="E132" s="16">
        <f>SUM(E131:E131)</f>
        <v>360</v>
      </c>
      <c r="F132" s="16">
        <f>F131</f>
        <v>0</v>
      </c>
      <c r="G132" s="17">
        <f>F132/D132*100</f>
        <v>0</v>
      </c>
      <c r="H132" s="20">
        <f>F132/E132*100</f>
        <v>0</v>
      </c>
    </row>
    <row r="133" spans="1:8" ht="36.75" customHeight="1">
      <c r="A133" s="72" t="s">
        <v>30</v>
      </c>
      <c r="B133" s="73"/>
      <c r="C133" s="73"/>
      <c r="D133" s="73"/>
      <c r="E133" s="73"/>
      <c r="F133" s="73"/>
      <c r="G133" s="73"/>
      <c r="H133" s="74"/>
    </row>
    <row r="134" spans="1:8" ht="38.25">
      <c r="A134" s="11">
        <v>2</v>
      </c>
      <c r="B134" s="41" t="s">
        <v>66</v>
      </c>
      <c r="C134" s="39" t="s">
        <v>9</v>
      </c>
      <c r="D134" s="39">
        <v>5</v>
      </c>
      <c r="E134" s="39">
        <v>5</v>
      </c>
      <c r="F134" s="11">
        <v>0</v>
      </c>
      <c r="G134" s="47">
        <f>F134/D134</f>
        <v>0</v>
      </c>
      <c r="H134" s="40">
        <f aca="true" t="shared" si="12" ref="H134:H143">F134/E134*100</f>
        <v>0</v>
      </c>
    </row>
    <row r="135" spans="1:8" ht="25.5">
      <c r="A135" s="11">
        <v>3</v>
      </c>
      <c r="B135" s="41" t="s">
        <v>112</v>
      </c>
      <c r="C135" s="39" t="s">
        <v>9</v>
      </c>
      <c r="D135" s="39">
        <v>5</v>
      </c>
      <c r="E135" s="39">
        <v>5</v>
      </c>
      <c r="F135" s="11">
        <v>0</v>
      </c>
      <c r="G135" s="11">
        <f>F135/D135</f>
        <v>0</v>
      </c>
      <c r="H135" s="40">
        <f t="shared" si="12"/>
        <v>0</v>
      </c>
    </row>
    <row r="136" spans="1:8" ht="25.5">
      <c r="A136" s="11">
        <v>4</v>
      </c>
      <c r="B136" s="41" t="s">
        <v>67</v>
      </c>
      <c r="C136" s="39" t="s">
        <v>9</v>
      </c>
      <c r="D136" s="39">
        <v>7</v>
      </c>
      <c r="E136" s="39">
        <v>7</v>
      </c>
      <c r="F136" s="11">
        <v>0</v>
      </c>
      <c r="G136" s="11">
        <f>F136/D136</f>
        <v>0</v>
      </c>
      <c r="H136" s="40">
        <f t="shared" si="12"/>
        <v>0</v>
      </c>
    </row>
    <row r="137" spans="1:8" ht="38.25" customHeight="1">
      <c r="A137" s="11">
        <v>5</v>
      </c>
      <c r="B137" s="41" t="s">
        <v>68</v>
      </c>
      <c r="C137" s="39" t="s">
        <v>9</v>
      </c>
      <c r="D137" s="39">
        <v>3</v>
      </c>
      <c r="E137" s="39">
        <v>3</v>
      </c>
      <c r="F137" s="11">
        <v>0</v>
      </c>
      <c r="G137" s="11">
        <f aca="true" t="shared" si="13" ref="G137:G144">F137/D137*100</f>
        <v>0</v>
      </c>
      <c r="H137" s="40">
        <f t="shared" si="12"/>
        <v>0</v>
      </c>
    </row>
    <row r="138" spans="1:8" ht="38.25">
      <c r="A138" s="11">
        <v>6</v>
      </c>
      <c r="B138" s="41" t="s">
        <v>69</v>
      </c>
      <c r="C138" s="39" t="s">
        <v>9</v>
      </c>
      <c r="D138" s="11">
        <v>10</v>
      </c>
      <c r="E138" s="11">
        <v>10</v>
      </c>
      <c r="F138" s="11">
        <v>0</v>
      </c>
      <c r="G138" s="11">
        <f t="shared" si="13"/>
        <v>0</v>
      </c>
      <c r="H138" s="11">
        <f>F138/E138*100</f>
        <v>0</v>
      </c>
    </row>
    <row r="139" spans="1:8" ht="25.5">
      <c r="A139" s="11">
        <v>6</v>
      </c>
      <c r="B139" s="41" t="s">
        <v>70</v>
      </c>
      <c r="C139" s="39" t="s">
        <v>9</v>
      </c>
      <c r="D139" s="11">
        <v>5</v>
      </c>
      <c r="E139" s="11">
        <v>5</v>
      </c>
      <c r="F139" s="11">
        <v>0</v>
      </c>
      <c r="G139" s="11">
        <f t="shared" si="13"/>
        <v>0</v>
      </c>
      <c r="H139" s="11">
        <f t="shared" si="12"/>
        <v>0</v>
      </c>
    </row>
    <row r="140" spans="1:8" ht="25.5">
      <c r="A140" s="11">
        <v>7</v>
      </c>
      <c r="B140" s="41" t="s">
        <v>71</v>
      </c>
      <c r="C140" s="39" t="s">
        <v>9</v>
      </c>
      <c r="D140" s="11">
        <v>114</v>
      </c>
      <c r="E140" s="11">
        <v>114</v>
      </c>
      <c r="F140" s="11">
        <v>0</v>
      </c>
      <c r="G140" s="40">
        <f t="shared" si="13"/>
        <v>0</v>
      </c>
      <c r="H140" s="40">
        <f t="shared" si="12"/>
        <v>0</v>
      </c>
    </row>
    <row r="141" spans="1:8" ht="25.5">
      <c r="A141" s="11">
        <v>8</v>
      </c>
      <c r="B141" s="41" t="s">
        <v>72</v>
      </c>
      <c r="C141" s="39" t="s">
        <v>9</v>
      </c>
      <c r="D141" s="11">
        <v>100</v>
      </c>
      <c r="E141" s="11">
        <v>100</v>
      </c>
      <c r="F141" s="11">
        <v>0</v>
      </c>
      <c r="G141" s="40">
        <f t="shared" si="13"/>
        <v>0</v>
      </c>
      <c r="H141" s="40">
        <f t="shared" si="12"/>
        <v>0</v>
      </c>
    </row>
    <row r="142" spans="1:8" ht="25.5">
      <c r="A142" s="11">
        <v>9</v>
      </c>
      <c r="B142" s="41" t="s">
        <v>73</v>
      </c>
      <c r="C142" s="39" t="s">
        <v>9</v>
      </c>
      <c r="D142" s="11">
        <v>130</v>
      </c>
      <c r="E142" s="11">
        <v>130</v>
      </c>
      <c r="F142" s="11">
        <v>80</v>
      </c>
      <c r="G142" s="40">
        <f t="shared" si="13"/>
        <v>61.53846153846154</v>
      </c>
      <c r="H142" s="40">
        <f>F142/E142*100</f>
        <v>61.53846153846154</v>
      </c>
    </row>
    <row r="143" spans="1:8" ht="25.5">
      <c r="A143" s="11">
        <v>10</v>
      </c>
      <c r="B143" s="41" t="s">
        <v>113</v>
      </c>
      <c r="C143" s="39" t="s">
        <v>9</v>
      </c>
      <c r="D143" s="11">
        <v>50</v>
      </c>
      <c r="E143" s="11">
        <v>50</v>
      </c>
      <c r="F143" s="11">
        <v>0</v>
      </c>
      <c r="G143" s="11">
        <f t="shared" si="13"/>
        <v>0</v>
      </c>
      <c r="H143" s="11">
        <f t="shared" si="12"/>
        <v>0</v>
      </c>
    </row>
    <row r="144" spans="1:8" s="2" customFormat="1" ht="12.75">
      <c r="A144" s="18"/>
      <c r="B144" s="33" t="s">
        <v>6</v>
      </c>
      <c r="C144" s="18"/>
      <c r="D144" s="16">
        <f>SUM(D134:D143)</f>
        <v>429</v>
      </c>
      <c r="E144" s="16">
        <f>SUM(E134:E143)</f>
        <v>429</v>
      </c>
      <c r="F144" s="16">
        <f>SUM(F134:F143)</f>
        <v>80</v>
      </c>
      <c r="G144" s="20">
        <f t="shared" si="13"/>
        <v>18.64801864801865</v>
      </c>
      <c r="H144" s="20">
        <f>F144/E144*100</f>
        <v>18.64801864801865</v>
      </c>
    </row>
    <row r="145" spans="1:8" s="2" customFormat="1" ht="44.25" customHeight="1">
      <c r="A145" s="72" t="s">
        <v>74</v>
      </c>
      <c r="B145" s="73"/>
      <c r="C145" s="73"/>
      <c r="D145" s="73"/>
      <c r="E145" s="73"/>
      <c r="F145" s="73"/>
      <c r="G145" s="73"/>
      <c r="H145" s="74"/>
    </row>
    <row r="146" spans="1:8" s="2" customFormat="1" ht="25.5">
      <c r="A146" s="11">
        <v>1</v>
      </c>
      <c r="B146" s="46" t="s">
        <v>114</v>
      </c>
      <c r="C146" s="39" t="s">
        <v>9</v>
      </c>
      <c r="D146" s="14">
        <v>257.2</v>
      </c>
      <c r="E146" s="14">
        <v>257.2</v>
      </c>
      <c r="F146" s="14">
        <v>74.3</v>
      </c>
      <c r="G146" s="15">
        <f aca="true" t="shared" si="14" ref="G146:G153">F146/D146*100</f>
        <v>28.888024883359254</v>
      </c>
      <c r="H146" s="15">
        <f aca="true" t="shared" si="15" ref="H146:H159">F146/E146*100</f>
        <v>28.888024883359254</v>
      </c>
    </row>
    <row r="147" spans="1:8" s="2" customFormat="1" ht="38.25">
      <c r="A147" s="11">
        <v>2</v>
      </c>
      <c r="B147" s="46" t="s">
        <v>115</v>
      </c>
      <c r="C147" s="39" t="s">
        <v>9</v>
      </c>
      <c r="D147" s="14">
        <v>66.4</v>
      </c>
      <c r="E147" s="14">
        <v>66.4</v>
      </c>
      <c r="F147" s="14">
        <v>0</v>
      </c>
      <c r="G147" s="15">
        <f t="shared" si="14"/>
        <v>0</v>
      </c>
      <c r="H147" s="15">
        <f t="shared" si="15"/>
        <v>0</v>
      </c>
    </row>
    <row r="148" spans="1:8" s="2" customFormat="1" ht="38.25">
      <c r="A148" s="11">
        <v>3</v>
      </c>
      <c r="B148" s="46" t="s">
        <v>116</v>
      </c>
      <c r="C148" s="39" t="s">
        <v>9</v>
      </c>
      <c r="D148" s="14">
        <v>54.5</v>
      </c>
      <c r="E148" s="14">
        <v>54.5</v>
      </c>
      <c r="F148" s="14">
        <v>0</v>
      </c>
      <c r="G148" s="15">
        <f t="shared" si="14"/>
        <v>0</v>
      </c>
      <c r="H148" s="15">
        <f t="shared" si="15"/>
        <v>0</v>
      </c>
    </row>
    <row r="149" spans="1:8" s="2" customFormat="1" ht="25.5">
      <c r="A149" s="11">
        <v>4</v>
      </c>
      <c r="B149" s="46" t="s">
        <v>117</v>
      </c>
      <c r="C149" s="39" t="s">
        <v>9</v>
      </c>
      <c r="D149" s="14">
        <v>5</v>
      </c>
      <c r="E149" s="14">
        <v>5</v>
      </c>
      <c r="F149" s="14">
        <v>0</v>
      </c>
      <c r="G149" s="15">
        <f t="shared" si="14"/>
        <v>0</v>
      </c>
      <c r="H149" s="15">
        <f t="shared" si="15"/>
        <v>0</v>
      </c>
    </row>
    <row r="150" spans="1:8" s="2" customFormat="1" ht="51">
      <c r="A150" s="11"/>
      <c r="B150" s="46" t="s">
        <v>118</v>
      </c>
      <c r="C150" s="39" t="s">
        <v>9</v>
      </c>
      <c r="D150" s="14">
        <v>214.3</v>
      </c>
      <c r="E150" s="14">
        <v>214.3</v>
      </c>
      <c r="F150" s="14">
        <v>0</v>
      </c>
      <c r="G150" s="15">
        <f t="shared" si="14"/>
        <v>0</v>
      </c>
      <c r="H150" s="15">
        <f t="shared" si="15"/>
        <v>0</v>
      </c>
    </row>
    <row r="151" spans="1:8" s="2" customFormat="1" ht="51">
      <c r="A151" s="11"/>
      <c r="B151" s="46" t="s">
        <v>119</v>
      </c>
      <c r="C151" s="39" t="s">
        <v>9</v>
      </c>
      <c r="D151" s="14">
        <v>85</v>
      </c>
      <c r="E151" s="14">
        <v>85</v>
      </c>
      <c r="F151" s="14">
        <v>0</v>
      </c>
      <c r="G151" s="15">
        <f t="shared" si="14"/>
        <v>0</v>
      </c>
      <c r="H151" s="15">
        <f t="shared" si="15"/>
        <v>0</v>
      </c>
    </row>
    <row r="152" spans="1:8" s="2" customFormat="1" ht="25.5">
      <c r="A152" s="11"/>
      <c r="B152" s="46" t="s">
        <v>120</v>
      </c>
      <c r="C152" s="39" t="s">
        <v>9</v>
      </c>
      <c r="D152" s="14">
        <v>30</v>
      </c>
      <c r="E152" s="14">
        <v>30</v>
      </c>
      <c r="F152" s="14">
        <v>15</v>
      </c>
      <c r="G152" s="15">
        <f t="shared" si="14"/>
        <v>50</v>
      </c>
      <c r="H152" s="15">
        <f t="shared" si="15"/>
        <v>50</v>
      </c>
    </row>
    <row r="153" spans="1:8" s="2" customFormat="1" ht="25.5">
      <c r="A153" s="11"/>
      <c r="B153" s="46" t="s">
        <v>121</v>
      </c>
      <c r="C153" s="39" t="s">
        <v>9</v>
      </c>
      <c r="D153" s="14">
        <v>52</v>
      </c>
      <c r="E153" s="14">
        <v>52</v>
      </c>
      <c r="F153" s="14">
        <v>6</v>
      </c>
      <c r="G153" s="15">
        <f t="shared" si="14"/>
        <v>11.538461538461538</v>
      </c>
      <c r="H153" s="15">
        <f t="shared" si="15"/>
        <v>11.538461538461538</v>
      </c>
    </row>
    <row r="154" spans="1:8" s="2" customFormat="1" ht="38.25">
      <c r="A154" s="11"/>
      <c r="B154" s="46" t="s">
        <v>122</v>
      </c>
      <c r="C154" s="39" t="s">
        <v>9</v>
      </c>
      <c r="D154" s="14">
        <v>10</v>
      </c>
      <c r="E154" s="14">
        <v>10</v>
      </c>
      <c r="F154" s="14">
        <v>0</v>
      </c>
      <c r="G154" s="15">
        <v>0</v>
      </c>
      <c r="H154" s="15">
        <f t="shared" si="15"/>
        <v>0</v>
      </c>
    </row>
    <row r="155" spans="1:8" s="2" customFormat="1" ht="38.25">
      <c r="A155" s="11"/>
      <c r="B155" s="46" t="s">
        <v>123</v>
      </c>
      <c r="C155" s="39" t="s">
        <v>9</v>
      </c>
      <c r="D155" s="14">
        <v>17.6</v>
      </c>
      <c r="E155" s="14">
        <v>17.6</v>
      </c>
      <c r="F155" s="14">
        <v>0</v>
      </c>
      <c r="G155" s="15">
        <v>0</v>
      </c>
      <c r="H155" s="15">
        <f t="shared" si="15"/>
        <v>0</v>
      </c>
    </row>
    <row r="156" spans="1:8" s="2" customFormat="1" ht="25.5">
      <c r="A156" s="11"/>
      <c r="B156" s="46" t="s">
        <v>124</v>
      </c>
      <c r="C156" s="39" t="s">
        <v>9</v>
      </c>
      <c r="D156" s="14">
        <v>64</v>
      </c>
      <c r="E156" s="14">
        <v>64</v>
      </c>
      <c r="F156" s="14">
        <v>0</v>
      </c>
      <c r="G156" s="15">
        <v>0</v>
      </c>
      <c r="H156" s="15">
        <f t="shared" si="15"/>
        <v>0</v>
      </c>
    </row>
    <row r="157" spans="1:8" s="2" customFormat="1" ht="25.5">
      <c r="A157" s="11"/>
      <c r="B157" s="46" t="s">
        <v>125</v>
      </c>
      <c r="C157" s="39" t="s">
        <v>9</v>
      </c>
      <c r="D157" s="14">
        <v>5</v>
      </c>
      <c r="E157" s="14">
        <v>5</v>
      </c>
      <c r="F157" s="14">
        <v>0</v>
      </c>
      <c r="G157" s="15">
        <v>0</v>
      </c>
      <c r="H157" s="15">
        <f t="shared" si="15"/>
        <v>0</v>
      </c>
    </row>
    <row r="158" spans="1:8" s="2" customFormat="1" ht="12.75">
      <c r="A158" s="18"/>
      <c r="B158" s="55" t="s">
        <v>59</v>
      </c>
      <c r="C158" s="18"/>
      <c r="D158" s="16">
        <f>D157+D156+D155+D154+D153+D152+D151+D150+D149+D148+D147+D146</f>
        <v>861</v>
      </c>
      <c r="E158" s="16">
        <f>E157+E156+E155+E154+E153+E152+E151+E150+E149+E148+E147+E146</f>
        <v>861</v>
      </c>
      <c r="F158" s="16">
        <f>F157+F156+F155+F154+F153+F152+F151+F150+F149+F148+F147+F146</f>
        <v>95.3</v>
      </c>
      <c r="G158" s="17">
        <f>F158/D158*100</f>
        <v>11.068524970963994</v>
      </c>
      <c r="H158" s="17">
        <f t="shared" si="15"/>
        <v>11.068524970963994</v>
      </c>
    </row>
    <row r="159" spans="1:8" s="2" customFormat="1" ht="14.25">
      <c r="A159" s="34"/>
      <c r="B159" s="35" t="s">
        <v>75</v>
      </c>
      <c r="C159" s="34"/>
      <c r="D159" s="36">
        <f>D132+D144+D158</f>
        <v>1650</v>
      </c>
      <c r="E159" s="36">
        <f>E132+E144+E158</f>
        <v>1650</v>
      </c>
      <c r="F159" s="36">
        <f>F132+F144+F158</f>
        <v>175.3</v>
      </c>
      <c r="G159" s="37">
        <f>F159/D159*100</f>
        <v>10.624242424242425</v>
      </c>
      <c r="H159" s="37">
        <f t="shared" si="15"/>
        <v>10.624242424242425</v>
      </c>
    </row>
    <row r="160" spans="1:8" ht="12.75">
      <c r="A160" s="6"/>
      <c r="B160" s="7"/>
      <c r="C160" s="6"/>
      <c r="D160" s="8"/>
      <c r="E160" s="8"/>
      <c r="F160" s="8"/>
      <c r="G160" s="8"/>
      <c r="H160" s="8"/>
    </row>
    <row r="161" ht="12.75">
      <c r="F161" s="69"/>
    </row>
    <row r="162" spans="1:6" ht="15.75">
      <c r="A162" s="3"/>
      <c r="B162" s="4"/>
      <c r="F162" s="3"/>
    </row>
    <row r="164" spans="1:2" ht="12.75">
      <c r="A164" s="1"/>
      <c r="B164" s="1" t="s">
        <v>100</v>
      </c>
    </row>
    <row r="165" spans="1:2" ht="12.75">
      <c r="A165" s="1"/>
      <c r="B165" s="1" t="s">
        <v>101</v>
      </c>
    </row>
  </sheetData>
  <mergeCells count="40">
    <mergeCell ref="A106:H106"/>
    <mergeCell ref="A110:H110"/>
    <mergeCell ref="A114:H114"/>
    <mergeCell ref="A107:H107"/>
    <mergeCell ref="B5:B6"/>
    <mergeCell ref="A5:A6"/>
    <mergeCell ref="C5:F5"/>
    <mergeCell ref="A7:G7"/>
    <mergeCell ref="G5:H5"/>
    <mergeCell ref="A57:H57"/>
    <mergeCell ref="A58:H58"/>
    <mergeCell ref="A42:H42"/>
    <mergeCell ref="A1:G1"/>
    <mergeCell ref="A2:G2"/>
    <mergeCell ref="A3:G3"/>
    <mergeCell ref="A4:G4"/>
    <mergeCell ref="A35:H35"/>
    <mergeCell ref="A52:H52"/>
    <mergeCell ref="A31:H31"/>
    <mergeCell ref="A47:H47"/>
    <mergeCell ref="A51:H51"/>
    <mergeCell ref="A48:H48"/>
    <mergeCell ref="A8:H8"/>
    <mergeCell ref="A30:H30"/>
    <mergeCell ref="A32:H32"/>
    <mergeCell ref="A22:H22"/>
    <mergeCell ref="A15:H15"/>
    <mergeCell ref="A145:H145"/>
    <mergeCell ref="A71:H71"/>
    <mergeCell ref="A95:H95"/>
    <mergeCell ref="A103:H103"/>
    <mergeCell ref="A130:H130"/>
    <mergeCell ref="B129:H129"/>
    <mergeCell ref="A122:H122"/>
    <mergeCell ref="A94:H94"/>
    <mergeCell ref="A91:H91"/>
    <mergeCell ref="A133:H133"/>
    <mergeCell ref="A115:H115"/>
    <mergeCell ref="A111:H111"/>
    <mergeCell ref="A119:H119"/>
  </mergeCells>
  <printOptions/>
  <pageMargins left="0.1968503937007874" right="0.1968503937007874" top="0.7874015748031497" bottom="0.5905511811023623" header="0.5118110236220472" footer="0.5118110236220472"/>
  <pageSetup fitToHeight="5" horizontalDpi="600" verticalDpi="600" orientation="portrait" paperSize="9" scale="93" r:id="rId1"/>
  <rowBreaks count="6" manualBreakCount="6">
    <brk id="34" max="7" man="1"/>
    <brk id="54" max="7" man="1"/>
    <brk id="76" max="7" man="1"/>
    <brk id="93" max="7" man="1"/>
    <brk id="125" max="7" man="1"/>
    <brk id="1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6" sqref="G4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Едигарева</cp:lastModifiedBy>
  <cp:lastPrinted>2012-04-17T04:42:16Z</cp:lastPrinted>
  <dcterms:created xsi:type="dcterms:W3CDTF">2009-07-15T04:17:11Z</dcterms:created>
  <dcterms:modified xsi:type="dcterms:W3CDTF">2013-01-24T06:02:49Z</dcterms:modified>
  <cp:category/>
  <cp:version/>
  <cp:contentType/>
  <cp:contentStatus/>
</cp:coreProperties>
</file>