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50" activeTab="0"/>
  </bookViews>
  <sheets>
    <sheet name="мцп" sheetId="1" r:id="rId1"/>
    <sheet name="Лист3" sheetId="2" r:id="rId2"/>
  </sheets>
  <definedNames>
    <definedName name="_xlnm.Print_Area" localSheetId="0">'мцп'!$A$1:$H$138</definedName>
  </definedNames>
  <calcPr fullCalcOnLoad="1"/>
</workbook>
</file>

<file path=xl/sharedStrings.xml><?xml version="1.0" encoding="utf-8"?>
<sst xmlns="http://schemas.openxmlformats.org/spreadsheetml/2006/main" count="225" uniqueCount="128">
  <si>
    <t>МОНИТОРИНГ РЕАЛИЗАЦИИ</t>
  </si>
  <si>
    <t xml:space="preserve">Верхнекамского района </t>
  </si>
  <si>
    <t>№ п\п</t>
  </si>
  <si>
    <t>Объем финансирования, тыс.руб.</t>
  </si>
  <si>
    <t>целевых программ</t>
  </si>
  <si>
    <t>Образование</t>
  </si>
  <si>
    <t>Итого</t>
  </si>
  <si>
    <t>трудоустройство детей на период каникул</t>
  </si>
  <si>
    <t>Источник финансирования</t>
  </si>
  <si>
    <t>Местный бюджет</t>
  </si>
  <si>
    <t>Содержание  мероприятия в соответствии с целевой программой</t>
  </si>
  <si>
    <t>Организация семинаров для Советов молодежи поселений</t>
  </si>
  <si>
    <t>Проведение Слета молодежи Верхнекамья</t>
  </si>
  <si>
    <t>Проведение районного этапа конкурса на лучшую постановку работы с молодежью в поселении</t>
  </si>
  <si>
    <t>Поддержка деятельности молодежных творческих коллективов, а также отдельных молодых людей, обеспечение их участия в межрайонных, областных конкурсах, фестивалях</t>
  </si>
  <si>
    <t>Поддержка деятельности клубов по месту жительства (проведение конкурса на лучшую постановку работы)</t>
  </si>
  <si>
    <t>Проведения конкурса проектов и программ</t>
  </si>
  <si>
    <t>Поддержка деятельности ОО «Союз молодежи Верхнекамского района»</t>
  </si>
  <si>
    <t>Проведение тематических акций, дней здоровья</t>
  </si>
  <si>
    <t>Выставка  декоративно-прикладного творчества учащихся образовательных учреждений</t>
  </si>
  <si>
    <t xml:space="preserve">Местный бюджет </t>
  </si>
  <si>
    <t xml:space="preserve">% выполнения  к плану </t>
  </si>
  <si>
    <t>% выполнения  к уточненному плану</t>
  </si>
  <si>
    <t>Муниципальная долгосрочная целевая программа "Муниципальная поддержка культуры в Верхнекамском районе" на 2009-2013 годы</t>
  </si>
  <si>
    <t>организация летнего отдыха детей</t>
  </si>
  <si>
    <t>итого по образованию:</t>
  </si>
  <si>
    <t>Администрация Верхнекамского района</t>
  </si>
  <si>
    <t>Муниципальная целевая программа борьбы с преступностью и охраны общественного порядка в Верхнекамском районе на 2011-2015гг."</t>
  </si>
  <si>
    <t>внедрение современных технических средств,обеспечения правопорядка и безопасности на улицах и в других общественных местах и раскрытие преступлений по "горячим следам",ремонт и обрудование участковых пунктов милиции</t>
  </si>
  <si>
    <t>деятельность общественных формирований правоохранительной направленности по обеспечению правопорядка в общественных местах.Функционирование ДНД.</t>
  </si>
  <si>
    <t>совместное патрулирование с целью выявления самовольных порубок и нарушений правил пожарной безопасности.</t>
  </si>
  <si>
    <t>Муниципальная целевая программа "Поддержка и развитие малого предпринимательства в Верхнекамском районе" на 2011-2013гг.</t>
  </si>
  <si>
    <t>Программа "Спортивная нация на 2011-2013годы"</t>
  </si>
  <si>
    <t>проведение спартакиады допризывной молодежи</t>
  </si>
  <si>
    <t>Проведение зимних Сельских олимпийских игр</t>
  </si>
  <si>
    <t>проведение соревнований по различным видам спорта,популярным в районе</t>
  </si>
  <si>
    <t>развитие ветеранского спортивного движения,привлечение ветеранов к занятиям и пропаганде физической культуры и спорта</t>
  </si>
  <si>
    <t>оказание содействия в развитии сорта среди инвалидов</t>
  </si>
  <si>
    <t>работа по привлечению подростков,склонных к правонарушениям,систематическим занятиям в секциях и группах по видам спорта,организация спортиных праздников,поддержка объединений,привлекающих данную категорию подростков к занятиям спортом</t>
  </si>
  <si>
    <t>обеспечение участия спортсменов и команд Верхнекамского района в зональных,областных,Всероссийских соревнованиях.</t>
  </si>
  <si>
    <t>Проведение районных конкурсов, смотров, фестивалей…</t>
  </si>
  <si>
    <t>развитие системы финансово-кредитной поддержки малого предпринимательства</t>
  </si>
  <si>
    <t>Муниципальнаяцелевая программа "Повышение безопасности дорожного движения в Верхнекамском районе на период 2011-2014 гг."</t>
  </si>
  <si>
    <t>итого</t>
  </si>
  <si>
    <t>Муниципальная целевая программа "Развитие транспортной инфраструктуры до 2015 года"</t>
  </si>
  <si>
    <t>содержание муниципальных дорог</t>
  </si>
  <si>
    <t xml:space="preserve">итого по администрации </t>
  </si>
  <si>
    <t>организация и проведение Дня работников культуры,конкурс профессионального мастерства</t>
  </si>
  <si>
    <t>межрайонный фестиваль по брейкдансу</t>
  </si>
  <si>
    <t>организация районного и межрайонного творческого конкурса ветеранов</t>
  </si>
  <si>
    <t>организация или участие в областном конкурсе юных исполнителей эстрадной песни "Наша надежда"</t>
  </si>
  <si>
    <t>приобретение компьютеров с лицензионными программами</t>
  </si>
  <si>
    <t>комплектование книжных фондов</t>
  </si>
  <si>
    <t>Муниципальная целевая программа "Пожарная безопасность в учреждениях культуры и дополнительного образования детей(детские музыкальные школы)Верхнекамского района на 2011-2015гг.</t>
  </si>
  <si>
    <t>итого по культуре</t>
  </si>
  <si>
    <t>Культура</t>
  </si>
  <si>
    <t>пост 432 от 29.04.2011 и пост 25.10.2010 №1151</t>
  </si>
  <si>
    <t>от 25.11.2010 № 1267</t>
  </si>
  <si>
    <t>№1101 от 13.10.2010</t>
  </si>
  <si>
    <t>№357 от 25.09.09</t>
  </si>
  <si>
    <t>№580 от 09.12.2009</t>
  </si>
  <si>
    <t>"Обеспечение жильем молодых семей "на 2011-2015годы</t>
  </si>
  <si>
    <t>Социальные выплаты</t>
  </si>
  <si>
    <t>Услуги по содержанию имущества</t>
  </si>
  <si>
    <t>Прочие расходы на уплату налогов (включаемых в состав расходов) государственной пошлины и сборов, разного рода платежей, в бюджеты всех уровней.</t>
  </si>
  <si>
    <t>Прочие услуги( услуги по страхованию)</t>
  </si>
  <si>
    <t>Увеличение стоимости основных средств</t>
  </si>
  <si>
    <t>Выполнение функций органами местного самоуправления</t>
  </si>
  <si>
    <t>Поддержка деятельности ВРО КОДОО "Юность Вятского края":                            -финансирование основных мероприятий организаций,    обеспечение участия активистов в межрайонных, областных, Всероссийских, международных мероприятиях, семинарах, конференциях, фестивалях, форумах, конкурсах, сессиях областных очно-заочных школ и других формах меропритий для молодежи</t>
  </si>
  <si>
    <t>организация поздравлений призывников весеннего и осеннего призыва</t>
  </si>
  <si>
    <t xml:space="preserve">Проведение районных конкурсов, викторин исторической и краеведческой направленности </t>
  </si>
  <si>
    <t>Районный смотр городской и сельской художественной самодеятельности</t>
  </si>
  <si>
    <t>Оснащение автоматической пожарной и охранной сигнализацией</t>
  </si>
  <si>
    <t>Создания условий для предоставления транспортных услуг населению и организации транспортного обслуживания, (тыс.руб.)</t>
  </si>
  <si>
    <t>Покраска моста и ограждений</t>
  </si>
  <si>
    <t>Содержание грунтовых автомобильных дорог</t>
  </si>
  <si>
    <t>Приобретение смет (Проверка и составление)</t>
  </si>
  <si>
    <t>Вырубка кустарников</t>
  </si>
  <si>
    <t>Паспортизация автодороги Кирс-Стрелково</t>
  </si>
  <si>
    <t>Увеличение количества АРМ, включенных в СМЭВ</t>
  </si>
  <si>
    <t xml:space="preserve"> План 2013г.</t>
  </si>
  <si>
    <t xml:space="preserve">Муниципальная целевая программа «Развитие информационного общества и электронного правительства на территории Верхнекамского района на 2013 года.» </t>
  </si>
  <si>
    <t>Долгосрочная целевая программа "Безопасность в образовательных учреждениях Верхнекамского района на 2010-2013гг."</t>
  </si>
  <si>
    <t>торжественное мероприятие "День учителя"</t>
  </si>
  <si>
    <t>организация питания учащихся, проживающих в интернате при школе</t>
  </si>
  <si>
    <t>аттестация рабочих мест</t>
  </si>
  <si>
    <t>выявление и поддержка талантливой молодежи средствами дополнительного образования ("Одаренные дети")</t>
  </si>
  <si>
    <t>Муниципальная долгосрочная целевая программа "Модернизация системы образования Верхнекамского района ."</t>
  </si>
  <si>
    <t>отборочный тур открытого телевизионного конкурса "Вятские зори"</t>
  </si>
  <si>
    <t>проведение юбилейных мероприятий</t>
  </si>
  <si>
    <t>областной фестиваль "Северная Вятка"</t>
  </si>
  <si>
    <t>организация полписки на периодические издания</t>
  </si>
  <si>
    <t>ремонтные работы в учреждениях культуры РКО</t>
  </si>
  <si>
    <t>Муниципальная  целевая программа "Управления  муниципальным имуществом на 2013 год."</t>
  </si>
  <si>
    <t>Проведение спартакиады коллективов физической культуры района</t>
  </si>
  <si>
    <t>оснащение учреждений культуры и дополнительного образования детей современным противопожарным оборудованием, средствами защиты и пожаротушения.</t>
  </si>
  <si>
    <t>мероприятия направленные на выполнение требований по пожарной безопасности</t>
  </si>
  <si>
    <t>приобретение и перезарядка огнетушителей, знаков и планов эвакуации, соответствующих ГОСТ</t>
  </si>
  <si>
    <t>установка аварийного освещения</t>
  </si>
  <si>
    <t>приобретение и замена противопожарного оборудования, горючих материалов на огнеупорные</t>
  </si>
  <si>
    <t>работа с подростками, попавшими в трудную жизненную ситуацию</t>
  </si>
  <si>
    <t>проведение мероприятий, направленных на профилактику экстремистских проявлений в молодежной среде</t>
  </si>
  <si>
    <t>поведение учебных сборов для юношей призывного возраста</t>
  </si>
  <si>
    <t>районный конкурс программ и проектов по патриотическому воспитанию молодежи.</t>
  </si>
  <si>
    <t>обеспечение участия молодежи в профильных семинарах, лагерях, конференциях, олимпиадах и др.</t>
  </si>
  <si>
    <t>проведение районных конкурсов для молодых семей</t>
  </si>
  <si>
    <t>обеспечение участия молодых семей в межрайонных, областных мероприятиях для молодых семей.</t>
  </si>
  <si>
    <t>поддержка молодежной самодеятельности</t>
  </si>
  <si>
    <t>Программа "Молодежь Верхнекамья"</t>
  </si>
  <si>
    <t>Проведение массовых молодежных мероприятий (День Молодежи,День ВМФ,физкультурника,Городской праздник "Последний звонок"</t>
  </si>
  <si>
    <t>Муниципальная долгосрочная программа "Развитие агропромышленного комплекса в Верхнекамском районе"</t>
  </si>
  <si>
    <t>Приобретение ГСМ</t>
  </si>
  <si>
    <t>МЦП "Развитие доступной среды жизнидеятельности для людей с ограниченными возможностями в Верхнекамском районе Кировской области"</t>
  </si>
  <si>
    <t>Ремонт падусов</t>
  </si>
  <si>
    <t>МЦП "Содействие занятости и социальная адаптация лиц вернувшихся из учреждений уголовно-исполнительной системы"</t>
  </si>
  <si>
    <t>оказание помощи в прохождении медицинской комиссии для трудоустройства</t>
  </si>
  <si>
    <t>за полугодие 2013 года</t>
  </si>
  <si>
    <t>Уточнённый план                         полугодие 2013г.</t>
  </si>
  <si>
    <t>Факт                           полугодия 2013г.</t>
  </si>
  <si>
    <t>ремонт путей эвакуации</t>
  </si>
  <si>
    <t>замеры сопротивления, электромонтажные работы</t>
  </si>
  <si>
    <t>приобретение огнетушителей, противопожарных стендов, планов эвакуации</t>
  </si>
  <si>
    <t>огнезащитная обработка чердачных помещений</t>
  </si>
  <si>
    <t>ремонт системы АУПС</t>
  </si>
  <si>
    <t>Установка тахографов в школьные автобусы</t>
  </si>
  <si>
    <t>Районные конкурсы социальной значимости</t>
  </si>
  <si>
    <t>Муниципальная целевая программа "Комплексного развития систем коммунальной инфраструктуры в муниципальном образовании Верхнекамский муниципальный район Кировской области на 2010-2020 гг"</t>
  </si>
  <si>
    <t>Покупка основных средств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</si>
</sst>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  <numFmt numFmtId="175" formatCode="0.000000000"/>
    <numFmt numFmtId="176" formatCode="0.0000000000"/>
    <numFmt numFmtId="177" formatCode="0.00000000000"/>
  </numFmts>
  <fonts count="2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73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73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173" fontId="6" fillId="5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6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/>
    </xf>
    <xf numFmtId="173" fontId="6" fillId="4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173" fontId="1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top" wrapText="1"/>
    </xf>
    <xf numFmtId="0" fontId="20" fillId="0" borderId="6" xfId="0" applyFont="1" applyFill="1" applyBorder="1" applyAlignment="1">
      <alignment vertical="top" wrapText="1"/>
    </xf>
    <xf numFmtId="0" fontId="20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2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view="pageBreakPreview" zoomScaleSheetLayoutView="100" workbookViewId="0" topLeftCell="A1">
      <pane ySplit="6" topLeftCell="BM132" activePane="bottomLeft" state="frozen"/>
      <selection pane="topLeft" activeCell="A1" sqref="A1"/>
      <selection pane="bottomLeft" activeCell="A137" sqref="A137:B138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8.875" style="0" customWidth="1"/>
    <col min="5" max="5" width="11.125" style="0" customWidth="1"/>
    <col min="6" max="6" width="11.00390625" style="0" customWidth="1"/>
    <col min="7" max="7" width="10.625" style="0" customWidth="1"/>
    <col min="8" max="8" width="12.25390625" style="5" customWidth="1"/>
    <col min="9" max="9" width="13.00390625" style="0" customWidth="1"/>
  </cols>
  <sheetData>
    <row r="1" spans="1:8" ht="14.25">
      <c r="A1" s="102" t="s">
        <v>0</v>
      </c>
      <c r="B1" s="102"/>
      <c r="C1" s="102"/>
      <c r="D1" s="102"/>
      <c r="E1" s="102"/>
      <c r="F1" s="102"/>
      <c r="G1" s="102"/>
      <c r="H1" s="35"/>
    </row>
    <row r="2" spans="1:8" ht="14.25">
      <c r="A2" s="102" t="s">
        <v>4</v>
      </c>
      <c r="B2" s="102"/>
      <c r="C2" s="102"/>
      <c r="D2" s="102"/>
      <c r="E2" s="102"/>
      <c r="F2" s="102"/>
      <c r="G2" s="102"/>
      <c r="H2" s="35"/>
    </row>
    <row r="3" spans="1:8" ht="14.25">
      <c r="A3" s="102" t="s">
        <v>1</v>
      </c>
      <c r="B3" s="102"/>
      <c r="C3" s="102"/>
      <c r="D3" s="102"/>
      <c r="E3" s="102"/>
      <c r="F3" s="102"/>
      <c r="G3" s="102"/>
      <c r="H3" s="35"/>
    </row>
    <row r="4" spans="1:8" ht="14.25">
      <c r="A4" s="102" t="s">
        <v>116</v>
      </c>
      <c r="B4" s="102"/>
      <c r="C4" s="102"/>
      <c r="D4" s="102"/>
      <c r="E4" s="102"/>
      <c r="F4" s="102"/>
      <c r="G4" s="102"/>
      <c r="H4" s="35"/>
    </row>
    <row r="5" spans="1:14" ht="26.25" customHeight="1">
      <c r="A5" s="63" t="s">
        <v>2</v>
      </c>
      <c r="B5" s="109" t="s">
        <v>10</v>
      </c>
      <c r="C5" s="110" t="s">
        <v>3</v>
      </c>
      <c r="D5" s="110"/>
      <c r="E5" s="110"/>
      <c r="F5" s="110"/>
      <c r="G5" s="104"/>
      <c r="H5" s="105"/>
      <c r="N5" s="38"/>
    </row>
    <row r="6" spans="1:8" ht="68.25" customHeight="1">
      <c r="A6" s="63"/>
      <c r="B6" s="109"/>
      <c r="C6" s="36" t="s">
        <v>8</v>
      </c>
      <c r="D6" s="37" t="s">
        <v>80</v>
      </c>
      <c r="E6" s="37" t="s">
        <v>117</v>
      </c>
      <c r="F6" s="36" t="s">
        <v>118</v>
      </c>
      <c r="G6" s="36" t="s">
        <v>21</v>
      </c>
      <c r="H6" s="36" t="s">
        <v>22</v>
      </c>
    </row>
    <row r="7" spans="1:8" ht="15.75" customHeight="1">
      <c r="A7" s="103" t="s">
        <v>5</v>
      </c>
      <c r="B7" s="103"/>
      <c r="C7" s="103"/>
      <c r="D7" s="103"/>
      <c r="E7" s="103"/>
      <c r="F7" s="103"/>
      <c r="G7" s="103"/>
      <c r="H7" s="9"/>
    </row>
    <row r="8" spans="1:9" ht="27.75" customHeight="1">
      <c r="A8" s="96" t="s">
        <v>82</v>
      </c>
      <c r="B8" s="97"/>
      <c r="C8" s="97"/>
      <c r="D8" s="97"/>
      <c r="E8" s="97"/>
      <c r="F8" s="97"/>
      <c r="G8" s="97"/>
      <c r="H8" s="98"/>
      <c r="I8" t="s">
        <v>59</v>
      </c>
    </row>
    <row r="9" spans="1:8" ht="25.5">
      <c r="A9" s="57">
        <v>1</v>
      </c>
      <c r="B9" s="64" t="s">
        <v>119</v>
      </c>
      <c r="C9" s="65" t="s">
        <v>9</v>
      </c>
      <c r="D9" s="66">
        <v>208</v>
      </c>
      <c r="E9" s="66">
        <v>208</v>
      </c>
      <c r="F9" s="66">
        <v>56.3</v>
      </c>
      <c r="G9" s="67">
        <f aca="true" t="shared" si="0" ref="G9:G14">F9/D9*100</f>
        <v>27.06730769230769</v>
      </c>
      <c r="H9" s="67">
        <f aca="true" t="shared" si="1" ref="H9:H14">F9/E9*100</f>
        <v>27.06730769230769</v>
      </c>
    </row>
    <row r="10" spans="1:8" ht="25.5">
      <c r="A10" s="57">
        <v>2</v>
      </c>
      <c r="B10" s="68" t="s">
        <v>120</v>
      </c>
      <c r="C10" s="65" t="s">
        <v>9</v>
      </c>
      <c r="D10" s="66">
        <v>198.5</v>
      </c>
      <c r="E10" s="66">
        <v>198.5</v>
      </c>
      <c r="F10" s="66">
        <v>198.5</v>
      </c>
      <c r="G10" s="67">
        <f t="shared" si="0"/>
        <v>100</v>
      </c>
      <c r="H10" s="67">
        <f t="shared" si="1"/>
        <v>100</v>
      </c>
    </row>
    <row r="11" spans="1:8" ht="38.25">
      <c r="A11" s="57">
        <v>3</v>
      </c>
      <c r="B11" s="68" t="s">
        <v>121</v>
      </c>
      <c r="C11" s="65" t="s">
        <v>9</v>
      </c>
      <c r="D11" s="66">
        <v>10.7</v>
      </c>
      <c r="E11" s="66">
        <v>10.7</v>
      </c>
      <c r="F11" s="66">
        <v>10.7</v>
      </c>
      <c r="G11" s="67">
        <f t="shared" si="0"/>
        <v>100</v>
      </c>
      <c r="H11" s="67">
        <f t="shared" si="1"/>
        <v>100</v>
      </c>
    </row>
    <row r="12" spans="1:8" ht="25.5">
      <c r="A12" s="57">
        <v>4</v>
      </c>
      <c r="B12" s="68" t="s">
        <v>122</v>
      </c>
      <c r="C12" s="65" t="s">
        <v>9</v>
      </c>
      <c r="D12" s="66">
        <v>259.3</v>
      </c>
      <c r="E12" s="66">
        <v>259.3</v>
      </c>
      <c r="F12" s="66">
        <v>96.1</v>
      </c>
      <c r="G12" s="67">
        <f t="shared" si="0"/>
        <v>37.061318935595835</v>
      </c>
      <c r="H12" s="67">
        <f t="shared" si="1"/>
        <v>37.061318935595835</v>
      </c>
    </row>
    <row r="13" spans="1:8" ht="25.5">
      <c r="A13" s="57">
        <v>5</v>
      </c>
      <c r="B13" s="68" t="s">
        <v>123</v>
      </c>
      <c r="C13" s="65" t="s">
        <v>9</v>
      </c>
      <c r="D13" s="66">
        <v>29.7</v>
      </c>
      <c r="E13" s="66">
        <v>29.7</v>
      </c>
      <c r="F13" s="66">
        <v>29.7</v>
      </c>
      <c r="G13" s="67">
        <f t="shared" si="0"/>
        <v>100</v>
      </c>
      <c r="H13" s="67">
        <f t="shared" si="1"/>
        <v>100</v>
      </c>
    </row>
    <row r="14" spans="1:9" ht="14.25" customHeight="1">
      <c r="A14" s="57"/>
      <c r="B14" s="69" t="s">
        <v>6</v>
      </c>
      <c r="C14" s="65"/>
      <c r="D14" s="69">
        <f>D13+D12+D11+D10+D9</f>
        <v>706.2</v>
      </c>
      <c r="E14" s="69">
        <f>E13+E12+E11+E10+E9</f>
        <v>706.2</v>
      </c>
      <c r="F14" s="69">
        <f>F13+F12+F11+F10+F9</f>
        <v>391.3</v>
      </c>
      <c r="G14" s="70">
        <f t="shared" si="0"/>
        <v>55.40923251203624</v>
      </c>
      <c r="H14" s="70">
        <f t="shared" si="1"/>
        <v>55.40923251203624</v>
      </c>
      <c r="I14" s="41"/>
    </row>
    <row r="15" spans="1:9" ht="28.5" customHeight="1">
      <c r="A15" s="96" t="s">
        <v>87</v>
      </c>
      <c r="B15" s="97"/>
      <c r="C15" s="97"/>
      <c r="D15" s="97"/>
      <c r="E15" s="97"/>
      <c r="F15" s="97"/>
      <c r="G15" s="97"/>
      <c r="H15" s="98"/>
      <c r="I15" t="s">
        <v>60</v>
      </c>
    </row>
    <row r="16" spans="1:8" ht="25.5">
      <c r="A16" s="57">
        <v>1</v>
      </c>
      <c r="B16" s="71" t="s">
        <v>24</v>
      </c>
      <c r="C16" s="58" t="s">
        <v>9</v>
      </c>
      <c r="D16" s="57">
        <f>380-272</f>
        <v>108</v>
      </c>
      <c r="E16" s="57">
        <v>380</v>
      </c>
      <c r="F16" s="57">
        <v>245.1</v>
      </c>
      <c r="G16" s="59">
        <f aca="true" t="shared" si="2" ref="G16:G24">F16/D16*100</f>
        <v>226.94444444444443</v>
      </c>
      <c r="H16" s="59">
        <f aca="true" t="shared" si="3" ref="H16:H24">F16/E16*100</f>
        <v>64.5</v>
      </c>
    </row>
    <row r="17" spans="1:8" ht="25.5">
      <c r="A17" s="57">
        <v>2</v>
      </c>
      <c r="B17" s="71" t="s">
        <v>83</v>
      </c>
      <c r="C17" s="58" t="s">
        <v>9</v>
      </c>
      <c r="D17" s="57">
        <v>10</v>
      </c>
      <c r="E17" s="57">
        <v>10</v>
      </c>
      <c r="F17" s="57">
        <v>0</v>
      </c>
      <c r="G17" s="59">
        <f t="shared" si="2"/>
        <v>0</v>
      </c>
      <c r="H17" s="59">
        <f t="shared" si="3"/>
        <v>0</v>
      </c>
    </row>
    <row r="18" spans="1:8" ht="25.5">
      <c r="A18" s="57">
        <v>3</v>
      </c>
      <c r="B18" s="71" t="s">
        <v>84</v>
      </c>
      <c r="C18" s="58" t="s">
        <v>9</v>
      </c>
      <c r="D18" s="57">
        <v>150</v>
      </c>
      <c r="E18" s="57">
        <v>150</v>
      </c>
      <c r="F18" s="57">
        <v>22.5</v>
      </c>
      <c r="G18" s="59">
        <f t="shared" si="2"/>
        <v>15</v>
      </c>
      <c r="H18" s="59">
        <f t="shared" si="3"/>
        <v>15</v>
      </c>
    </row>
    <row r="19" spans="1:8" ht="25.5">
      <c r="A19" s="57">
        <v>4</v>
      </c>
      <c r="B19" s="71" t="s">
        <v>7</v>
      </c>
      <c r="C19" s="58" t="s">
        <v>9</v>
      </c>
      <c r="D19" s="57">
        <v>150</v>
      </c>
      <c r="E19" s="57">
        <v>150</v>
      </c>
      <c r="F19" s="57">
        <v>76</v>
      </c>
      <c r="G19" s="59">
        <f t="shared" si="2"/>
        <v>50.66666666666667</v>
      </c>
      <c r="H19" s="72">
        <f t="shared" si="3"/>
        <v>50.66666666666667</v>
      </c>
    </row>
    <row r="20" spans="1:8" ht="21" customHeight="1">
      <c r="A20" s="57">
        <v>5</v>
      </c>
      <c r="B20" s="71" t="s">
        <v>85</v>
      </c>
      <c r="C20" s="58" t="s">
        <v>9</v>
      </c>
      <c r="D20" s="57">
        <v>20</v>
      </c>
      <c r="E20" s="57">
        <v>20</v>
      </c>
      <c r="F20" s="57">
        <v>20</v>
      </c>
      <c r="G20" s="59">
        <f t="shared" si="2"/>
        <v>100</v>
      </c>
      <c r="H20" s="72">
        <f t="shared" si="3"/>
        <v>100</v>
      </c>
    </row>
    <row r="21" spans="1:8" ht="42" customHeight="1">
      <c r="A21" s="57">
        <v>6</v>
      </c>
      <c r="B21" s="71" t="s">
        <v>86</v>
      </c>
      <c r="C21" s="58" t="s">
        <v>9</v>
      </c>
      <c r="D21" s="57">
        <v>140</v>
      </c>
      <c r="E21" s="57">
        <v>140</v>
      </c>
      <c r="F21" s="57">
        <v>129.8</v>
      </c>
      <c r="G21" s="59">
        <f t="shared" si="2"/>
        <v>92.71428571428572</v>
      </c>
      <c r="H21" s="72">
        <f t="shared" si="3"/>
        <v>92.71428571428572</v>
      </c>
    </row>
    <row r="22" spans="1:8" ht="25.5">
      <c r="A22" s="57">
        <v>7</v>
      </c>
      <c r="B22" s="71" t="s">
        <v>124</v>
      </c>
      <c r="C22" s="58" t="s">
        <v>9</v>
      </c>
      <c r="D22" s="57">
        <v>0</v>
      </c>
      <c r="E22" s="57">
        <v>450</v>
      </c>
      <c r="F22" s="57">
        <v>0</v>
      </c>
      <c r="G22" s="59" t="e">
        <f t="shared" si="2"/>
        <v>#DIV/0!</v>
      </c>
      <c r="H22" s="72">
        <f t="shared" si="3"/>
        <v>0</v>
      </c>
    </row>
    <row r="23" spans="1:9" s="2" customFormat="1" ht="12.75">
      <c r="A23" s="73"/>
      <c r="B23" s="74" t="s">
        <v>6</v>
      </c>
      <c r="C23" s="75"/>
      <c r="D23" s="73">
        <f>D21+D20+D19+D18+D17+D16</f>
        <v>578</v>
      </c>
      <c r="E23" s="73">
        <f>SUM(E16:E22)</f>
        <v>1300</v>
      </c>
      <c r="F23" s="73">
        <f>SUM(F16:F22)</f>
        <v>493.40000000000003</v>
      </c>
      <c r="G23" s="76">
        <f t="shared" si="2"/>
        <v>85.36332179930797</v>
      </c>
      <c r="H23" s="77">
        <f t="shared" si="3"/>
        <v>37.95384615384616</v>
      </c>
      <c r="I23" s="46"/>
    </row>
    <row r="24" spans="1:9" s="2" customFormat="1" ht="15" customHeight="1">
      <c r="A24" s="19"/>
      <c r="B24" s="20" t="s">
        <v>25</v>
      </c>
      <c r="C24" s="21"/>
      <c r="D24" s="19">
        <f>D23+D14</f>
        <v>1284.2</v>
      </c>
      <c r="E24" s="19">
        <f>E23+E14</f>
        <v>2006.2</v>
      </c>
      <c r="F24" s="19">
        <f>F23+F14</f>
        <v>884.7</v>
      </c>
      <c r="G24" s="47">
        <f t="shared" si="2"/>
        <v>68.89113845195453</v>
      </c>
      <c r="H24" s="47">
        <f t="shared" si="3"/>
        <v>44.09829528461769</v>
      </c>
      <c r="I24" s="40"/>
    </row>
    <row r="25" spans="1:8" ht="18.75">
      <c r="A25" s="106" t="s">
        <v>26</v>
      </c>
      <c r="B25" s="107"/>
      <c r="C25" s="107"/>
      <c r="D25" s="107"/>
      <c r="E25" s="107"/>
      <c r="F25" s="107"/>
      <c r="G25" s="107"/>
      <c r="H25" s="108"/>
    </row>
    <row r="26" spans="1:10" ht="51.75" customHeight="1">
      <c r="A26" s="96" t="s">
        <v>93</v>
      </c>
      <c r="B26" s="97"/>
      <c r="C26" s="97"/>
      <c r="D26" s="97"/>
      <c r="E26" s="97"/>
      <c r="F26" s="97"/>
      <c r="G26" s="97"/>
      <c r="H26" s="98"/>
      <c r="I26" s="91"/>
      <c r="J26" s="92"/>
    </row>
    <row r="27" spans="1:8" ht="27" customHeight="1">
      <c r="A27" s="57">
        <v>1</v>
      </c>
      <c r="B27" s="60" t="s">
        <v>63</v>
      </c>
      <c r="C27" s="58" t="s">
        <v>9</v>
      </c>
      <c r="D27" s="57">
        <v>7120.1</v>
      </c>
      <c r="E27" s="57">
        <f>5920.86-1455.6</f>
        <v>4465.26</v>
      </c>
      <c r="F27" s="57">
        <f>408.66+20.66+443.5+25.2</f>
        <v>898.0200000000001</v>
      </c>
      <c r="G27" s="59">
        <f aca="true" t="shared" si="4" ref="G27:G32">F27/D27*100</f>
        <v>12.612463308099606</v>
      </c>
      <c r="H27" s="59">
        <f aca="true" t="shared" si="5" ref="H27:H32">F27/E27*100</f>
        <v>20.11125891885355</v>
      </c>
    </row>
    <row r="28" spans="1:8" ht="27" customHeight="1">
      <c r="A28" s="57">
        <v>2</v>
      </c>
      <c r="B28" s="60" t="s">
        <v>65</v>
      </c>
      <c r="C28" s="58" t="s">
        <v>9</v>
      </c>
      <c r="D28" s="57">
        <v>562.2</v>
      </c>
      <c r="E28" s="57">
        <v>562.2</v>
      </c>
      <c r="F28" s="57">
        <f>50+96.97+90.98</f>
        <v>237.95</v>
      </c>
      <c r="G28" s="59">
        <f t="shared" si="4"/>
        <v>42.32479544646033</v>
      </c>
      <c r="H28" s="59">
        <f t="shared" si="5"/>
        <v>42.32479544646033</v>
      </c>
    </row>
    <row r="29" spans="1:8" ht="66.75" customHeight="1">
      <c r="A29" s="57">
        <v>3</v>
      </c>
      <c r="B29" s="60" t="s">
        <v>64</v>
      </c>
      <c r="C29" s="58" t="s">
        <v>9</v>
      </c>
      <c r="D29" s="57">
        <v>96.5</v>
      </c>
      <c r="E29" s="57">
        <v>96.5</v>
      </c>
      <c r="F29" s="57">
        <v>25.548</v>
      </c>
      <c r="G29" s="59">
        <f t="shared" si="4"/>
        <v>26.474611398963727</v>
      </c>
      <c r="H29" s="59">
        <f t="shared" si="5"/>
        <v>26.474611398963727</v>
      </c>
    </row>
    <row r="30" spans="1:8" ht="50.25" customHeight="1">
      <c r="A30" s="57">
        <v>4</v>
      </c>
      <c r="B30" s="60" t="s">
        <v>66</v>
      </c>
      <c r="C30" s="58" t="s">
        <v>9</v>
      </c>
      <c r="D30" s="57">
        <v>0</v>
      </c>
      <c r="E30" s="57">
        <v>444.24</v>
      </c>
      <c r="F30" s="57">
        <v>0</v>
      </c>
      <c r="G30" s="59" t="e">
        <f>F30/D30*100</f>
        <v>#DIV/0!</v>
      </c>
      <c r="H30" s="59">
        <f>F30/E30*100</f>
        <v>0</v>
      </c>
    </row>
    <row r="31" spans="1:8" ht="50.25" customHeight="1">
      <c r="A31" s="57">
        <v>5</v>
      </c>
      <c r="B31" s="60" t="s">
        <v>67</v>
      </c>
      <c r="C31" s="58" t="s">
        <v>9</v>
      </c>
      <c r="D31" s="57">
        <v>217.2</v>
      </c>
      <c r="E31" s="57">
        <v>217.2</v>
      </c>
      <c r="F31" s="57">
        <v>0</v>
      </c>
      <c r="G31" s="59">
        <f>F31/D31*100</f>
        <v>0</v>
      </c>
      <c r="H31" s="59">
        <f>F31/E31*100</f>
        <v>0</v>
      </c>
    </row>
    <row r="32" spans="1:9" ht="16.5" customHeight="1">
      <c r="A32" s="13"/>
      <c r="B32" s="14" t="s">
        <v>6</v>
      </c>
      <c r="C32" s="44"/>
      <c r="D32" s="13">
        <f>D30+D29+D28+D27+D31</f>
        <v>7996</v>
      </c>
      <c r="E32" s="13">
        <f>E30+E29+E28+E27+E31</f>
        <v>5785.400000000001</v>
      </c>
      <c r="F32" s="13">
        <f>F30+F29+F28+F27</f>
        <v>1161.518</v>
      </c>
      <c r="G32" s="48">
        <f t="shared" si="4"/>
        <v>14.526238119059531</v>
      </c>
      <c r="H32" s="48">
        <f t="shared" si="5"/>
        <v>20.076710339820927</v>
      </c>
      <c r="I32" s="41"/>
    </row>
    <row r="33" spans="1:8" ht="48" customHeight="1">
      <c r="A33" s="96" t="s">
        <v>126</v>
      </c>
      <c r="B33" s="97"/>
      <c r="C33" s="97"/>
      <c r="D33" s="97"/>
      <c r="E33" s="97"/>
      <c r="F33" s="97"/>
      <c r="G33" s="97"/>
      <c r="H33" s="98"/>
    </row>
    <row r="34" spans="1:8" ht="27.75" customHeight="1">
      <c r="A34" s="57">
        <v>1</v>
      </c>
      <c r="B34" s="60" t="s">
        <v>127</v>
      </c>
      <c r="C34" s="58" t="s">
        <v>9</v>
      </c>
      <c r="D34" s="57">
        <v>0</v>
      </c>
      <c r="E34" s="57">
        <v>400</v>
      </c>
      <c r="F34" s="57">
        <v>0</v>
      </c>
      <c r="G34" s="59" t="e">
        <f>F34/D34*100</f>
        <v>#DIV/0!</v>
      </c>
      <c r="H34" s="59" t="e">
        <f>E34/F34*100</f>
        <v>#DIV/0!</v>
      </c>
    </row>
    <row r="35" spans="1:9" ht="16.5" customHeight="1">
      <c r="A35" s="13"/>
      <c r="B35" s="14" t="s">
        <v>6</v>
      </c>
      <c r="C35" s="44"/>
      <c r="D35" s="13">
        <f>D34</f>
        <v>0</v>
      </c>
      <c r="E35" s="13">
        <f>E34</f>
        <v>400</v>
      </c>
      <c r="F35" s="13">
        <f>F34</f>
        <v>0</v>
      </c>
      <c r="G35" s="15" t="e">
        <f>F35/D35*100</f>
        <v>#DIV/0!</v>
      </c>
      <c r="H35" s="15">
        <f>F35/E35*100</f>
        <v>0</v>
      </c>
      <c r="I35" s="41"/>
    </row>
    <row r="36" spans="1:9" ht="32.25" customHeight="1">
      <c r="A36" s="96" t="s">
        <v>27</v>
      </c>
      <c r="B36" s="97"/>
      <c r="C36" s="97"/>
      <c r="D36" s="97"/>
      <c r="E36" s="97"/>
      <c r="F36" s="97"/>
      <c r="G36" s="97"/>
      <c r="H36" s="98"/>
      <c r="I36" t="s">
        <v>57</v>
      </c>
    </row>
    <row r="37" spans="1:8" ht="87.75" customHeight="1">
      <c r="A37" s="57">
        <v>1</v>
      </c>
      <c r="B37" s="60" t="s">
        <v>28</v>
      </c>
      <c r="C37" s="58" t="s">
        <v>9</v>
      </c>
      <c r="D37" s="57">
        <v>0</v>
      </c>
      <c r="E37" s="57">
        <v>81.3</v>
      </c>
      <c r="F37" s="57">
        <v>1.32</v>
      </c>
      <c r="G37" s="59" t="e">
        <f>F37/D37*100</f>
        <v>#DIV/0!</v>
      </c>
      <c r="H37" s="59">
        <f>E37/F37*100</f>
        <v>6159.090909090909</v>
      </c>
    </row>
    <row r="38" spans="1:8" ht="72" customHeight="1">
      <c r="A38" s="57">
        <v>2</v>
      </c>
      <c r="B38" s="60" t="s">
        <v>29</v>
      </c>
      <c r="C38" s="58" t="s">
        <v>9</v>
      </c>
      <c r="D38" s="57">
        <v>35</v>
      </c>
      <c r="E38" s="57">
        <v>28.7</v>
      </c>
      <c r="F38" s="57">
        <v>28.7</v>
      </c>
      <c r="G38" s="59">
        <f>F38/D38*100</f>
        <v>82</v>
      </c>
      <c r="H38" s="59">
        <f>E38/F38*100</f>
        <v>100</v>
      </c>
    </row>
    <row r="39" spans="1:8" ht="57.75" customHeight="1">
      <c r="A39" s="57">
        <v>3</v>
      </c>
      <c r="B39" s="60" t="s">
        <v>30</v>
      </c>
      <c r="C39" s="58" t="s">
        <v>9</v>
      </c>
      <c r="D39" s="57">
        <v>15</v>
      </c>
      <c r="E39" s="57">
        <v>15</v>
      </c>
      <c r="F39" s="57">
        <v>0</v>
      </c>
      <c r="G39" s="59">
        <f>F39/D39*100</f>
        <v>0</v>
      </c>
      <c r="H39" s="59" t="e">
        <f>E39/F39*100</f>
        <v>#DIV/0!</v>
      </c>
    </row>
    <row r="40" spans="1:9" ht="16.5" customHeight="1">
      <c r="A40" s="13"/>
      <c r="B40" s="14" t="s">
        <v>6</v>
      </c>
      <c r="C40" s="44"/>
      <c r="D40" s="13">
        <f>D37+D38+D39</f>
        <v>50</v>
      </c>
      <c r="E40" s="13">
        <f>E37+E38+E39</f>
        <v>125</v>
      </c>
      <c r="F40" s="13">
        <f>F37+F38+F39</f>
        <v>30.02</v>
      </c>
      <c r="G40" s="15">
        <f>F40/D40*100</f>
        <v>60.040000000000006</v>
      </c>
      <c r="H40" s="15">
        <f>F40/E40*100</f>
        <v>24.016</v>
      </c>
      <c r="I40" s="41"/>
    </row>
    <row r="41" spans="1:8" ht="36.75" customHeight="1">
      <c r="A41" s="99" t="s">
        <v>31</v>
      </c>
      <c r="B41" s="100"/>
      <c r="C41" s="100"/>
      <c r="D41" s="100"/>
      <c r="E41" s="100"/>
      <c r="F41" s="100"/>
      <c r="G41" s="100"/>
      <c r="H41" s="101"/>
    </row>
    <row r="42" spans="1:8" ht="40.5" customHeight="1">
      <c r="A42" s="78">
        <v>1</v>
      </c>
      <c r="B42" s="60" t="s">
        <v>41</v>
      </c>
      <c r="C42" s="58" t="s">
        <v>20</v>
      </c>
      <c r="D42" s="57">
        <v>25</v>
      </c>
      <c r="E42" s="57">
        <v>25</v>
      </c>
      <c r="F42" s="57">
        <v>0</v>
      </c>
      <c r="G42" s="61">
        <f>F42/D42*100</f>
        <v>0</v>
      </c>
      <c r="H42" s="59">
        <f>F42/E42*100</f>
        <v>0</v>
      </c>
    </row>
    <row r="43" spans="1:9" ht="12.75">
      <c r="A43" s="16"/>
      <c r="B43" s="14" t="s">
        <v>6</v>
      </c>
      <c r="C43" s="10"/>
      <c r="D43" s="13">
        <f>D42</f>
        <v>25</v>
      </c>
      <c r="E43" s="13">
        <f>E42</f>
        <v>25</v>
      </c>
      <c r="F43" s="13">
        <f>F42</f>
        <v>0</v>
      </c>
      <c r="G43" s="15">
        <f>F43/E43*100</f>
        <v>0</v>
      </c>
      <c r="H43" s="15">
        <f>G43</f>
        <v>0</v>
      </c>
      <c r="I43" s="39"/>
    </row>
    <row r="44" spans="1:9" ht="15">
      <c r="A44" s="93" t="s">
        <v>32</v>
      </c>
      <c r="B44" s="94"/>
      <c r="C44" s="94"/>
      <c r="D44" s="94"/>
      <c r="E44" s="94"/>
      <c r="F44" s="94"/>
      <c r="G44" s="94"/>
      <c r="H44" s="95"/>
      <c r="I44" t="s">
        <v>58</v>
      </c>
    </row>
    <row r="45" spans="1:8" ht="25.5">
      <c r="A45" s="57">
        <v>1</v>
      </c>
      <c r="B45" s="60" t="s">
        <v>94</v>
      </c>
      <c r="C45" s="58" t="s">
        <v>9</v>
      </c>
      <c r="D45" s="57">
        <v>30</v>
      </c>
      <c r="E45" s="57">
        <f>30-18.059</f>
        <v>11.940999999999999</v>
      </c>
      <c r="F45" s="57">
        <v>8.401</v>
      </c>
      <c r="G45" s="59">
        <f aca="true" t="shared" si="6" ref="G45:G53">F45/D45*100</f>
        <v>28.00333333333333</v>
      </c>
      <c r="H45" s="59">
        <f aca="true" t="shared" si="7" ref="H45:H50">F45/E45*100</f>
        <v>70.35424168830082</v>
      </c>
    </row>
    <row r="46" spans="1:9" ht="25.5">
      <c r="A46" s="57">
        <f aca="true" t="shared" si="8" ref="A46:A52">A45+1</f>
        <v>2</v>
      </c>
      <c r="B46" s="60" t="s">
        <v>33</v>
      </c>
      <c r="C46" s="58" t="s">
        <v>9</v>
      </c>
      <c r="D46" s="57">
        <v>3</v>
      </c>
      <c r="E46" s="57">
        <v>3</v>
      </c>
      <c r="F46" s="57">
        <v>3</v>
      </c>
      <c r="G46" s="59">
        <f t="shared" si="6"/>
        <v>100</v>
      </c>
      <c r="H46" s="59">
        <f t="shared" si="7"/>
        <v>100</v>
      </c>
      <c r="I46" s="33"/>
    </row>
    <row r="47" spans="1:8" ht="25.5">
      <c r="A47" s="57">
        <f t="shared" si="8"/>
        <v>3</v>
      </c>
      <c r="B47" s="60" t="s">
        <v>34</v>
      </c>
      <c r="C47" s="58" t="s">
        <v>9</v>
      </c>
      <c r="D47" s="57">
        <v>7</v>
      </c>
      <c r="E47" s="61">
        <v>12.964</v>
      </c>
      <c r="F47" s="61">
        <v>12.964</v>
      </c>
      <c r="G47" s="59">
        <f t="shared" si="6"/>
        <v>185.20000000000002</v>
      </c>
      <c r="H47" s="59">
        <f t="shared" si="7"/>
        <v>100</v>
      </c>
    </row>
    <row r="48" spans="1:8" ht="38.25">
      <c r="A48" s="57">
        <f t="shared" si="8"/>
        <v>4</v>
      </c>
      <c r="B48" s="60" t="s">
        <v>35</v>
      </c>
      <c r="C48" s="58" t="s">
        <v>9</v>
      </c>
      <c r="D48" s="57">
        <v>5</v>
      </c>
      <c r="E48" s="57">
        <v>17.095</v>
      </c>
      <c r="F48" s="57">
        <v>17.095</v>
      </c>
      <c r="G48" s="59">
        <f t="shared" si="6"/>
        <v>341.9</v>
      </c>
      <c r="H48" s="59">
        <f t="shared" si="7"/>
        <v>100</v>
      </c>
    </row>
    <row r="49" spans="1:8" ht="25.5">
      <c r="A49" s="57">
        <f t="shared" si="8"/>
        <v>5</v>
      </c>
      <c r="B49" s="62" t="s">
        <v>36</v>
      </c>
      <c r="C49" s="58" t="s">
        <v>9</v>
      </c>
      <c r="D49" s="57">
        <v>3</v>
      </c>
      <c r="E49" s="57">
        <v>3</v>
      </c>
      <c r="F49" s="57">
        <v>0</v>
      </c>
      <c r="G49" s="57">
        <f t="shared" si="6"/>
        <v>0</v>
      </c>
      <c r="H49" s="57">
        <f t="shared" si="7"/>
        <v>0</v>
      </c>
    </row>
    <row r="50" spans="1:8" ht="25.5">
      <c r="A50" s="57">
        <f t="shared" si="8"/>
        <v>6</v>
      </c>
      <c r="B50" s="60" t="s">
        <v>37</v>
      </c>
      <c r="C50" s="58" t="s">
        <v>9</v>
      </c>
      <c r="D50" s="57">
        <v>7</v>
      </c>
      <c r="E50" s="57">
        <v>7</v>
      </c>
      <c r="F50" s="57">
        <v>4</v>
      </c>
      <c r="G50" s="61">
        <f t="shared" si="6"/>
        <v>57.14285714285714</v>
      </c>
      <c r="H50" s="61">
        <f t="shared" si="7"/>
        <v>57.14285714285714</v>
      </c>
    </row>
    <row r="51" spans="1:8" ht="114.75">
      <c r="A51" s="57">
        <f t="shared" si="8"/>
        <v>7</v>
      </c>
      <c r="B51" s="60" t="s">
        <v>38</v>
      </c>
      <c r="C51" s="58" t="s">
        <v>9</v>
      </c>
      <c r="D51" s="57">
        <v>5</v>
      </c>
      <c r="E51" s="57">
        <v>35</v>
      </c>
      <c r="F51" s="57">
        <v>33.027</v>
      </c>
      <c r="G51" s="61">
        <f>F51/D51*100</f>
        <v>660.5400000000001</v>
      </c>
      <c r="H51" s="61">
        <f>F51/E51*100</f>
        <v>94.36285714285715</v>
      </c>
    </row>
    <row r="52" spans="1:8" ht="51">
      <c r="A52" s="57">
        <f t="shared" si="8"/>
        <v>8</v>
      </c>
      <c r="B52" s="60" t="s">
        <v>39</v>
      </c>
      <c r="C52" s="58" t="s">
        <v>9</v>
      </c>
      <c r="D52" s="57">
        <v>40</v>
      </c>
      <c r="E52" s="57">
        <v>40</v>
      </c>
      <c r="F52" s="57">
        <v>24.35</v>
      </c>
      <c r="G52" s="59">
        <f t="shared" si="6"/>
        <v>60.875</v>
      </c>
      <c r="H52" s="59">
        <f>F52/E52*100</f>
        <v>60.875</v>
      </c>
    </row>
    <row r="53" spans="1:9" s="2" customFormat="1" ht="12.75">
      <c r="A53" s="13"/>
      <c r="B53" s="14" t="s">
        <v>6</v>
      </c>
      <c r="C53" s="13"/>
      <c r="D53" s="13">
        <f>SUM(D45:D52)</f>
        <v>100</v>
      </c>
      <c r="E53" s="51">
        <f>SUM(E45:E52)</f>
        <v>130</v>
      </c>
      <c r="F53" s="15">
        <f>SUM(F45:F52)</f>
        <v>102.83699999999999</v>
      </c>
      <c r="G53" s="15">
        <f t="shared" si="6"/>
        <v>102.83699999999997</v>
      </c>
      <c r="H53" s="15">
        <f>F53/E53*100</f>
        <v>79.10538461538461</v>
      </c>
      <c r="I53" s="40"/>
    </row>
    <row r="54" spans="1:9" ht="20.25" customHeight="1">
      <c r="A54" s="93" t="s">
        <v>108</v>
      </c>
      <c r="B54" s="94"/>
      <c r="C54" s="94"/>
      <c r="D54" s="94"/>
      <c r="E54" s="94"/>
      <c r="F54" s="94"/>
      <c r="G54" s="94"/>
      <c r="H54" s="95"/>
      <c r="I54" s="34"/>
    </row>
    <row r="55" spans="1:8" ht="25.5">
      <c r="A55" s="57">
        <v>1</v>
      </c>
      <c r="B55" s="60" t="s">
        <v>11</v>
      </c>
      <c r="C55" s="58" t="s">
        <v>9</v>
      </c>
      <c r="D55" s="57">
        <v>1</v>
      </c>
      <c r="E55" s="57">
        <v>1</v>
      </c>
      <c r="F55" s="57">
        <v>1</v>
      </c>
      <c r="G55" s="57">
        <f>F55/D55*100</f>
        <v>100</v>
      </c>
      <c r="H55" s="57">
        <f>F55/E55*100</f>
        <v>100</v>
      </c>
    </row>
    <row r="56" spans="1:8" ht="25.5">
      <c r="A56" s="57">
        <f>A55+1</f>
        <v>2</v>
      </c>
      <c r="B56" s="60" t="s">
        <v>12</v>
      </c>
      <c r="C56" s="58" t="s">
        <v>9</v>
      </c>
      <c r="D56" s="57">
        <v>5</v>
      </c>
      <c r="E56" s="57">
        <v>5</v>
      </c>
      <c r="F56" s="57">
        <v>5</v>
      </c>
      <c r="G56" s="57">
        <f>F56/D56*100</f>
        <v>100</v>
      </c>
      <c r="H56" s="57">
        <f>F56/E56*100</f>
        <v>100</v>
      </c>
    </row>
    <row r="57" spans="1:8" ht="38.25">
      <c r="A57" s="57">
        <f>A56+1</f>
        <v>3</v>
      </c>
      <c r="B57" s="79" t="s">
        <v>13</v>
      </c>
      <c r="C57" s="58" t="s">
        <v>9</v>
      </c>
      <c r="D57" s="57">
        <v>3</v>
      </c>
      <c r="E57" s="57">
        <v>3</v>
      </c>
      <c r="F57" s="57">
        <v>3</v>
      </c>
      <c r="G57" s="57">
        <f aca="true" t="shared" si="9" ref="G57:G76">F57/D57*100</f>
        <v>100</v>
      </c>
      <c r="H57" s="57">
        <f aca="true" t="shared" si="10" ref="H57:H76">F57/E57*100</f>
        <v>100</v>
      </c>
    </row>
    <row r="58" spans="1:8" ht="33.75" customHeight="1">
      <c r="A58" s="57">
        <f>A57+1</f>
        <v>4</v>
      </c>
      <c r="B58" s="60" t="s">
        <v>40</v>
      </c>
      <c r="C58" s="58" t="s">
        <v>9</v>
      </c>
      <c r="D58" s="57">
        <v>5</v>
      </c>
      <c r="E58" s="57">
        <v>5</v>
      </c>
      <c r="F58" s="57">
        <v>5</v>
      </c>
      <c r="G58" s="57">
        <f t="shared" si="9"/>
        <v>100</v>
      </c>
      <c r="H58" s="57">
        <f t="shared" si="10"/>
        <v>100</v>
      </c>
    </row>
    <row r="59" spans="1:8" ht="38.25">
      <c r="A59" s="57">
        <f>A58+1</f>
        <v>5</v>
      </c>
      <c r="B59" s="60" t="s">
        <v>19</v>
      </c>
      <c r="C59" s="58" t="s">
        <v>9</v>
      </c>
      <c r="D59" s="57">
        <v>1</v>
      </c>
      <c r="E59" s="57">
        <v>1</v>
      </c>
      <c r="F59" s="57">
        <v>1</v>
      </c>
      <c r="G59" s="57">
        <f t="shared" si="9"/>
        <v>100</v>
      </c>
      <c r="H59" s="57">
        <f t="shared" si="10"/>
        <v>100</v>
      </c>
    </row>
    <row r="60" spans="1:8" ht="76.5">
      <c r="A60" s="57">
        <v>6</v>
      </c>
      <c r="B60" s="60" t="s">
        <v>14</v>
      </c>
      <c r="C60" s="58" t="s">
        <v>9</v>
      </c>
      <c r="D60" s="57">
        <v>7</v>
      </c>
      <c r="E60" s="57">
        <v>7</v>
      </c>
      <c r="F60" s="57">
        <v>7</v>
      </c>
      <c r="G60" s="57">
        <f t="shared" si="9"/>
        <v>100</v>
      </c>
      <c r="H60" s="57">
        <f t="shared" si="10"/>
        <v>100</v>
      </c>
    </row>
    <row r="61" spans="1:8" ht="42" customHeight="1">
      <c r="A61" s="57">
        <v>7</v>
      </c>
      <c r="B61" s="60" t="s">
        <v>15</v>
      </c>
      <c r="C61" s="58" t="s">
        <v>9</v>
      </c>
      <c r="D61" s="57">
        <v>3</v>
      </c>
      <c r="E61" s="57">
        <v>3</v>
      </c>
      <c r="F61" s="57">
        <v>0</v>
      </c>
      <c r="G61" s="57">
        <f t="shared" si="9"/>
        <v>0</v>
      </c>
      <c r="H61" s="57">
        <f t="shared" si="10"/>
        <v>0</v>
      </c>
    </row>
    <row r="62" spans="1:8" ht="51">
      <c r="A62" s="57">
        <v>8</v>
      </c>
      <c r="B62" s="80" t="s">
        <v>109</v>
      </c>
      <c r="C62" s="58" t="s">
        <v>9</v>
      </c>
      <c r="D62" s="57">
        <v>8</v>
      </c>
      <c r="E62" s="57">
        <v>8</v>
      </c>
      <c r="F62" s="57">
        <v>3</v>
      </c>
      <c r="G62" s="57">
        <f t="shared" si="9"/>
        <v>37.5</v>
      </c>
      <c r="H62" s="57">
        <f t="shared" si="10"/>
        <v>37.5</v>
      </c>
    </row>
    <row r="63" spans="1:8" ht="156.75" customHeight="1">
      <c r="A63" s="57">
        <v>9</v>
      </c>
      <c r="B63" s="60" t="s">
        <v>68</v>
      </c>
      <c r="C63" s="58" t="s">
        <v>9</v>
      </c>
      <c r="D63" s="57">
        <v>5</v>
      </c>
      <c r="E63" s="57">
        <v>5</v>
      </c>
      <c r="F63" s="57">
        <v>0</v>
      </c>
      <c r="G63" s="57">
        <f t="shared" si="9"/>
        <v>0</v>
      </c>
      <c r="H63" s="57">
        <f t="shared" si="10"/>
        <v>0</v>
      </c>
    </row>
    <row r="64" spans="1:8" ht="25.5">
      <c r="A64" s="57">
        <v>10</v>
      </c>
      <c r="B64" s="79" t="s">
        <v>16</v>
      </c>
      <c r="C64" s="58" t="s">
        <v>9</v>
      </c>
      <c r="D64" s="57">
        <v>10</v>
      </c>
      <c r="E64" s="57">
        <v>10</v>
      </c>
      <c r="F64" s="57">
        <v>0</v>
      </c>
      <c r="G64" s="57">
        <f t="shared" si="9"/>
        <v>0</v>
      </c>
      <c r="H64" s="57">
        <f t="shared" si="10"/>
        <v>0</v>
      </c>
    </row>
    <row r="65" spans="1:8" ht="25.5">
      <c r="A65" s="57">
        <v>11</v>
      </c>
      <c r="B65" s="60" t="s">
        <v>17</v>
      </c>
      <c r="C65" s="58" t="s">
        <v>9</v>
      </c>
      <c r="D65" s="57">
        <v>5</v>
      </c>
      <c r="E65" s="57">
        <v>5</v>
      </c>
      <c r="F65" s="57">
        <v>0</v>
      </c>
      <c r="G65" s="57">
        <f t="shared" si="9"/>
        <v>0</v>
      </c>
      <c r="H65" s="57">
        <f t="shared" si="10"/>
        <v>0</v>
      </c>
    </row>
    <row r="66" spans="1:8" ht="25.5">
      <c r="A66" s="57">
        <f>A65+1</f>
        <v>12</v>
      </c>
      <c r="B66" s="60" t="s">
        <v>18</v>
      </c>
      <c r="C66" s="58" t="s">
        <v>9</v>
      </c>
      <c r="D66" s="57">
        <v>3</v>
      </c>
      <c r="E66" s="57">
        <v>3</v>
      </c>
      <c r="F66" s="57">
        <v>0</v>
      </c>
      <c r="G66" s="57">
        <f t="shared" si="9"/>
        <v>0</v>
      </c>
      <c r="H66" s="57">
        <f t="shared" si="10"/>
        <v>0</v>
      </c>
    </row>
    <row r="67" spans="1:8" ht="25.5">
      <c r="A67" s="57">
        <v>13</v>
      </c>
      <c r="B67" s="60" t="s">
        <v>100</v>
      </c>
      <c r="C67" s="58" t="s">
        <v>9</v>
      </c>
      <c r="D67" s="57">
        <v>2</v>
      </c>
      <c r="E67" s="57">
        <v>2</v>
      </c>
      <c r="F67" s="57">
        <v>0</v>
      </c>
      <c r="G67" s="57">
        <f t="shared" si="9"/>
        <v>0</v>
      </c>
      <c r="H67" s="57">
        <f t="shared" si="10"/>
        <v>0</v>
      </c>
    </row>
    <row r="68" spans="1:8" ht="38.25">
      <c r="A68" s="57">
        <v>14</v>
      </c>
      <c r="B68" s="60" t="s">
        <v>69</v>
      </c>
      <c r="C68" s="58" t="s">
        <v>9</v>
      </c>
      <c r="D68" s="57">
        <v>3</v>
      </c>
      <c r="E68" s="57">
        <v>3</v>
      </c>
      <c r="F68" s="57">
        <v>0</v>
      </c>
      <c r="G68" s="57">
        <f t="shared" si="9"/>
        <v>0</v>
      </c>
      <c r="H68" s="57">
        <f t="shared" si="10"/>
        <v>0</v>
      </c>
    </row>
    <row r="69" spans="1:8" ht="38.25">
      <c r="A69" s="57">
        <v>15</v>
      </c>
      <c r="B69" s="60" t="s">
        <v>70</v>
      </c>
      <c r="C69" s="58" t="s">
        <v>9</v>
      </c>
      <c r="D69" s="57">
        <v>1</v>
      </c>
      <c r="E69" s="57">
        <v>1</v>
      </c>
      <c r="F69" s="57">
        <v>0</v>
      </c>
      <c r="G69" s="57">
        <f t="shared" si="9"/>
        <v>0</v>
      </c>
      <c r="H69" s="57">
        <f t="shared" si="10"/>
        <v>0</v>
      </c>
    </row>
    <row r="70" spans="1:8" ht="51">
      <c r="A70" s="57">
        <v>16</v>
      </c>
      <c r="B70" s="79" t="s">
        <v>101</v>
      </c>
      <c r="C70" s="58" t="s">
        <v>9</v>
      </c>
      <c r="D70" s="57">
        <v>2</v>
      </c>
      <c r="E70" s="57">
        <v>2</v>
      </c>
      <c r="F70" s="57">
        <v>0</v>
      </c>
      <c r="G70" s="57">
        <f t="shared" si="9"/>
        <v>0</v>
      </c>
      <c r="H70" s="57">
        <f t="shared" si="10"/>
        <v>0</v>
      </c>
    </row>
    <row r="71" spans="1:8" ht="25.5">
      <c r="A71" s="81">
        <v>17</v>
      </c>
      <c r="B71" s="82" t="s">
        <v>102</v>
      </c>
      <c r="C71" s="65" t="s">
        <v>9</v>
      </c>
      <c r="D71" s="61">
        <v>2</v>
      </c>
      <c r="E71" s="61">
        <v>2</v>
      </c>
      <c r="F71" s="61">
        <v>1</v>
      </c>
      <c r="G71" s="57">
        <f t="shared" si="9"/>
        <v>50</v>
      </c>
      <c r="H71" s="57">
        <f t="shared" si="10"/>
        <v>50</v>
      </c>
    </row>
    <row r="72" spans="1:8" ht="38.25">
      <c r="A72" s="81">
        <v>18</v>
      </c>
      <c r="B72" s="82" t="s">
        <v>103</v>
      </c>
      <c r="C72" s="65" t="s">
        <v>9</v>
      </c>
      <c r="D72" s="61">
        <v>5</v>
      </c>
      <c r="E72" s="61">
        <v>5</v>
      </c>
      <c r="F72" s="61">
        <v>5</v>
      </c>
      <c r="G72" s="57">
        <f t="shared" si="9"/>
        <v>100</v>
      </c>
      <c r="H72" s="57">
        <f t="shared" si="10"/>
        <v>100</v>
      </c>
    </row>
    <row r="73" spans="1:8" ht="38.25">
      <c r="A73" s="81">
        <v>19</v>
      </c>
      <c r="B73" s="82" t="s">
        <v>104</v>
      </c>
      <c r="C73" s="65" t="s">
        <v>9</v>
      </c>
      <c r="D73" s="61">
        <v>1</v>
      </c>
      <c r="E73" s="61">
        <v>1</v>
      </c>
      <c r="F73" s="61">
        <v>1</v>
      </c>
      <c r="G73" s="57">
        <f t="shared" si="9"/>
        <v>100</v>
      </c>
      <c r="H73" s="57">
        <f t="shared" si="10"/>
        <v>100</v>
      </c>
    </row>
    <row r="74" spans="1:8" ht="25.5">
      <c r="A74" s="81">
        <v>20</v>
      </c>
      <c r="B74" s="82" t="s">
        <v>105</v>
      </c>
      <c r="C74" s="65" t="s">
        <v>9</v>
      </c>
      <c r="D74" s="61">
        <v>3</v>
      </c>
      <c r="E74" s="61">
        <v>3</v>
      </c>
      <c r="F74" s="61">
        <v>1.218</v>
      </c>
      <c r="G74" s="57">
        <f t="shared" si="9"/>
        <v>40.599999999999994</v>
      </c>
      <c r="H74" s="57">
        <f t="shared" si="10"/>
        <v>40.599999999999994</v>
      </c>
    </row>
    <row r="75" spans="1:8" ht="38.25">
      <c r="A75" s="81">
        <v>21</v>
      </c>
      <c r="B75" s="82" t="s">
        <v>106</v>
      </c>
      <c r="C75" s="65" t="s">
        <v>9</v>
      </c>
      <c r="D75" s="61">
        <v>3</v>
      </c>
      <c r="E75" s="61">
        <v>3</v>
      </c>
      <c r="F75" s="61">
        <v>0</v>
      </c>
      <c r="G75" s="57">
        <f t="shared" si="9"/>
        <v>0</v>
      </c>
      <c r="H75" s="57">
        <f t="shared" si="10"/>
        <v>0</v>
      </c>
    </row>
    <row r="76" spans="1:8" ht="25.5">
      <c r="A76" s="81">
        <v>22</v>
      </c>
      <c r="B76" s="82" t="s">
        <v>107</v>
      </c>
      <c r="C76" s="65" t="s">
        <v>9</v>
      </c>
      <c r="D76" s="61">
        <v>2</v>
      </c>
      <c r="E76" s="61">
        <v>2</v>
      </c>
      <c r="F76" s="61">
        <v>0</v>
      </c>
      <c r="G76" s="57">
        <f t="shared" si="9"/>
        <v>0</v>
      </c>
      <c r="H76" s="57">
        <f t="shared" si="10"/>
        <v>0</v>
      </c>
    </row>
    <row r="77" spans="1:9" s="2" customFormat="1" ht="12.75">
      <c r="A77" s="51"/>
      <c r="B77" s="52" t="s">
        <v>6</v>
      </c>
      <c r="C77" s="51"/>
      <c r="D77" s="51">
        <f>D76+D75+D74+D73+D72+D71+D70+D69+D68+D67+D66+D65+D64+D63+D62+D61+D60+D59+D58+D57+D56+D55</f>
        <v>80</v>
      </c>
      <c r="E77" s="51">
        <f>E76+E75+E74+E73+E72+E71+E70+E69+E68+E67+E66+E65+E64+E63+E62+E61+E60+E59+E58+E57+E56+E55</f>
        <v>80</v>
      </c>
      <c r="F77" s="51">
        <f>F76+F75+F74+F73+F72+F71+F70+F69+F68+F67+F66+F65+F64+F63+F62+F61+F60+F59+F58+F57+F56+F55</f>
        <v>33.218</v>
      </c>
      <c r="G77" s="51">
        <f>F77/D77*100</f>
        <v>41.52250000000001</v>
      </c>
      <c r="H77" s="51">
        <f>F77/E77*100</f>
        <v>41.52250000000001</v>
      </c>
      <c r="I77" s="40"/>
    </row>
    <row r="78" spans="1:8" s="2" customFormat="1" ht="15">
      <c r="A78" s="113" t="s">
        <v>61</v>
      </c>
      <c r="B78" s="114"/>
      <c r="C78" s="114"/>
      <c r="D78" s="114"/>
      <c r="E78" s="114"/>
      <c r="F78" s="114"/>
      <c r="G78" s="114"/>
      <c r="H78" s="115"/>
    </row>
    <row r="79" spans="1:8" s="2" customFormat="1" ht="25.5">
      <c r="A79" s="81">
        <v>1</v>
      </c>
      <c r="B79" s="83" t="s">
        <v>62</v>
      </c>
      <c r="C79" s="65" t="s">
        <v>9</v>
      </c>
      <c r="D79" s="61">
        <v>306.2</v>
      </c>
      <c r="E79" s="61">
        <v>370.76</v>
      </c>
      <c r="F79" s="61">
        <v>64.56</v>
      </c>
      <c r="G79" s="61">
        <f>F79/D79*100</f>
        <v>21.0842586544742</v>
      </c>
      <c r="H79" s="61">
        <f>F79/E79*100</f>
        <v>17.412881648505774</v>
      </c>
    </row>
    <row r="80" spans="1:9" s="2" customFormat="1" ht="12.75">
      <c r="A80" s="13"/>
      <c r="B80" s="14" t="s">
        <v>6</v>
      </c>
      <c r="C80" s="13"/>
      <c r="D80" s="13">
        <f>D79</f>
        <v>306.2</v>
      </c>
      <c r="E80" s="13">
        <f>E79</f>
        <v>370.76</v>
      </c>
      <c r="F80" s="51">
        <f>F79</f>
        <v>64.56</v>
      </c>
      <c r="G80" s="15">
        <f>F80/D80*100</f>
        <v>21.0842586544742</v>
      </c>
      <c r="H80" s="15">
        <f>F80/E80*100</f>
        <v>17.412881648505774</v>
      </c>
      <c r="I80" s="40"/>
    </row>
    <row r="81" spans="1:8" ht="33.75" customHeight="1" thickBot="1">
      <c r="A81" s="96" t="s">
        <v>42</v>
      </c>
      <c r="B81" s="97"/>
      <c r="C81" s="97"/>
      <c r="D81" s="97"/>
      <c r="E81" s="97"/>
      <c r="F81" s="97"/>
      <c r="G81" s="97"/>
      <c r="H81" s="98"/>
    </row>
    <row r="82" spans="1:8" ht="78" customHeight="1" thickBot="1">
      <c r="A82" s="57">
        <v>1</v>
      </c>
      <c r="B82" s="84" t="s">
        <v>73</v>
      </c>
      <c r="C82" s="58" t="s">
        <v>9</v>
      </c>
      <c r="D82" s="57">
        <f>800-220.7</f>
        <v>579.3</v>
      </c>
      <c r="E82" s="57">
        <f>1001.4+842.1+327.6</f>
        <v>2171.1</v>
      </c>
      <c r="F82" s="57">
        <f>307+905.2</f>
        <v>1212.2</v>
      </c>
      <c r="G82" s="59">
        <f aca="true" t="shared" si="11" ref="G82:G88">F82/D82*100</f>
        <v>209.25254617641986</v>
      </c>
      <c r="H82" s="59">
        <f aca="true" t="shared" si="12" ref="H82:H88">F82/E82*100</f>
        <v>55.833448482336145</v>
      </c>
    </row>
    <row r="83" spans="1:8" ht="36.75" customHeight="1" thickBot="1">
      <c r="A83" s="57">
        <v>2</v>
      </c>
      <c r="B83" s="85" t="s">
        <v>78</v>
      </c>
      <c r="C83" s="58" t="s">
        <v>9</v>
      </c>
      <c r="D83" s="57">
        <v>200</v>
      </c>
      <c r="E83" s="57">
        <v>150</v>
      </c>
      <c r="F83" s="57">
        <v>0</v>
      </c>
      <c r="G83" s="59">
        <f t="shared" si="11"/>
        <v>0</v>
      </c>
      <c r="H83" s="59">
        <f t="shared" si="12"/>
        <v>0</v>
      </c>
    </row>
    <row r="84" spans="1:8" ht="27" customHeight="1" thickBot="1">
      <c r="A84" s="57">
        <v>3</v>
      </c>
      <c r="B84" s="86" t="s">
        <v>77</v>
      </c>
      <c r="C84" s="58" t="s">
        <v>9</v>
      </c>
      <c r="D84" s="57">
        <v>0</v>
      </c>
      <c r="E84" s="57">
        <v>20</v>
      </c>
      <c r="F84" s="57">
        <v>0</v>
      </c>
      <c r="G84" s="59" t="e">
        <f t="shared" si="11"/>
        <v>#DIV/0!</v>
      </c>
      <c r="H84" s="59">
        <f t="shared" si="12"/>
        <v>0</v>
      </c>
    </row>
    <row r="85" spans="1:8" ht="27.75" customHeight="1" thickBot="1">
      <c r="A85" s="87">
        <v>4</v>
      </c>
      <c r="B85" s="88" t="s">
        <v>74</v>
      </c>
      <c r="C85" s="58" t="s">
        <v>9</v>
      </c>
      <c r="D85" s="57">
        <v>0</v>
      </c>
      <c r="E85" s="57">
        <v>20</v>
      </c>
      <c r="F85" s="87">
        <v>0</v>
      </c>
      <c r="G85" s="59" t="e">
        <f t="shared" si="11"/>
        <v>#DIV/0!</v>
      </c>
      <c r="H85" s="59">
        <f t="shared" si="12"/>
        <v>0</v>
      </c>
    </row>
    <row r="86" spans="1:8" ht="33.75" customHeight="1" thickBot="1">
      <c r="A86" s="87">
        <v>5</v>
      </c>
      <c r="B86" s="89" t="s">
        <v>75</v>
      </c>
      <c r="C86" s="58" t="s">
        <v>9</v>
      </c>
      <c r="D86" s="57">
        <v>227.2</v>
      </c>
      <c r="E86" s="57">
        <v>57.2</v>
      </c>
      <c r="F86" s="87">
        <v>57.2</v>
      </c>
      <c r="G86" s="59">
        <f t="shared" si="11"/>
        <v>25.176056338028168</v>
      </c>
      <c r="H86" s="59">
        <f t="shared" si="12"/>
        <v>100</v>
      </c>
    </row>
    <row r="87" spans="1:8" ht="32.25" customHeight="1" thickBot="1">
      <c r="A87" s="87">
        <v>6</v>
      </c>
      <c r="B87" s="89" t="s">
        <v>76</v>
      </c>
      <c r="C87" s="58" t="s">
        <v>9</v>
      </c>
      <c r="D87" s="57">
        <v>0</v>
      </c>
      <c r="E87" s="57">
        <v>20</v>
      </c>
      <c r="F87" s="87">
        <v>0</v>
      </c>
      <c r="G87" s="59" t="e">
        <f t="shared" si="11"/>
        <v>#DIV/0!</v>
      </c>
      <c r="H87" s="59">
        <f t="shared" si="12"/>
        <v>0</v>
      </c>
    </row>
    <row r="88" spans="1:9" ht="25.5" customHeight="1">
      <c r="A88" s="42"/>
      <c r="B88" s="43" t="s">
        <v>43</v>
      </c>
      <c r="C88" s="44" t="s">
        <v>9</v>
      </c>
      <c r="D88" s="45">
        <f>D87+D86+D85+D84+D83+D82</f>
        <v>1006.5</v>
      </c>
      <c r="E88" s="45">
        <f>E87+E86+E85+E84+E83+E82</f>
        <v>2438.2999999999997</v>
      </c>
      <c r="F88" s="45">
        <f>F87+F86+F85+F84+F83+F82</f>
        <v>1269.4</v>
      </c>
      <c r="G88" s="15">
        <f t="shared" si="11"/>
        <v>126.12021857923499</v>
      </c>
      <c r="H88" s="15">
        <f t="shared" si="12"/>
        <v>52.0608620760366</v>
      </c>
      <c r="I88" s="41"/>
    </row>
    <row r="89" spans="1:8" ht="19.5" customHeight="1">
      <c r="A89" s="96" t="s">
        <v>44</v>
      </c>
      <c r="B89" s="97"/>
      <c r="C89" s="97"/>
      <c r="D89" s="97"/>
      <c r="E89" s="97"/>
      <c r="F89" s="97"/>
      <c r="G89" s="97"/>
      <c r="H89" s="98"/>
    </row>
    <row r="90" spans="1:8" ht="25.5">
      <c r="A90" s="57">
        <v>1</v>
      </c>
      <c r="B90" s="57" t="s">
        <v>45</v>
      </c>
      <c r="C90" s="58" t="s">
        <v>9</v>
      </c>
      <c r="D90" s="57">
        <v>365.7</v>
      </c>
      <c r="E90" s="57">
        <v>1002.5</v>
      </c>
      <c r="F90" s="57">
        <v>827.74</v>
      </c>
      <c r="G90" s="59">
        <f>F90/D90*100</f>
        <v>226.34399781241456</v>
      </c>
      <c r="H90" s="59">
        <f>F90/E90*100</f>
        <v>82.56758104738154</v>
      </c>
    </row>
    <row r="91" spans="1:9" ht="12.75">
      <c r="A91" s="13"/>
      <c r="B91" s="14" t="s">
        <v>6</v>
      </c>
      <c r="C91" s="13"/>
      <c r="D91" s="13">
        <f>D90</f>
        <v>365.7</v>
      </c>
      <c r="E91" s="13">
        <f>E90</f>
        <v>1002.5</v>
      </c>
      <c r="F91" s="13">
        <f>F90</f>
        <v>827.74</v>
      </c>
      <c r="G91" s="15">
        <f>G90</f>
        <v>226.34399781241456</v>
      </c>
      <c r="H91" s="15">
        <f>H90</f>
        <v>82.56758104738154</v>
      </c>
      <c r="I91" s="41"/>
    </row>
    <row r="92" spans="1:8" ht="30.75" customHeight="1">
      <c r="A92" s="116" t="s">
        <v>81</v>
      </c>
      <c r="B92" s="116"/>
      <c r="C92" s="116"/>
      <c r="D92" s="116"/>
      <c r="E92" s="116"/>
      <c r="F92" s="116"/>
      <c r="G92" s="116"/>
      <c r="H92" s="117"/>
    </row>
    <row r="93" spans="1:8" ht="25.5">
      <c r="A93" s="57">
        <v>1</v>
      </c>
      <c r="B93" s="90" t="s">
        <v>79</v>
      </c>
      <c r="C93" s="58" t="s">
        <v>9</v>
      </c>
      <c r="D93" s="57">
        <v>20</v>
      </c>
      <c r="E93" s="57">
        <v>20</v>
      </c>
      <c r="F93" s="57">
        <v>0</v>
      </c>
      <c r="G93" s="59">
        <f>F93/D93*100</f>
        <v>0</v>
      </c>
      <c r="H93" s="59">
        <f>F93/E93*100</f>
        <v>0</v>
      </c>
    </row>
    <row r="94" spans="1:9" ht="12.75">
      <c r="A94" s="13"/>
      <c r="B94" s="14" t="s">
        <v>6</v>
      </c>
      <c r="C94" s="13"/>
      <c r="D94" s="13">
        <f>D93</f>
        <v>20</v>
      </c>
      <c r="E94" s="13">
        <f>E93</f>
        <v>20</v>
      </c>
      <c r="F94" s="13">
        <f>F93</f>
        <v>0</v>
      </c>
      <c r="G94" s="15">
        <f>G93</f>
        <v>0</v>
      </c>
      <c r="H94" s="15">
        <f>H93</f>
        <v>0</v>
      </c>
      <c r="I94" s="41"/>
    </row>
    <row r="95" spans="1:8" ht="30" customHeight="1">
      <c r="A95" s="96" t="s">
        <v>110</v>
      </c>
      <c r="B95" s="97"/>
      <c r="C95" s="97"/>
      <c r="D95" s="97"/>
      <c r="E95" s="97"/>
      <c r="F95" s="97"/>
      <c r="G95" s="97"/>
      <c r="H95" s="98"/>
    </row>
    <row r="96" spans="1:10" ht="25.5">
      <c r="A96" s="57">
        <v>1</v>
      </c>
      <c r="B96" s="71" t="s">
        <v>111</v>
      </c>
      <c r="C96" s="58" t="s">
        <v>9</v>
      </c>
      <c r="D96" s="57">
        <v>20</v>
      </c>
      <c r="E96" s="57">
        <v>20</v>
      </c>
      <c r="F96" s="57">
        <v>0</v>
      </c>
      <c r="G96" s="59">
        <f>F96/D96*100</f>
        <v>0</v>
      </c>
      <c r="H96" s="59">
        <f>F96/E96*100</f>
        <v>0</v>
      </c>
      <c r="I96" s="118"/>
      <c r="J96" s="119"/>
    </row>
    <row r="97" spans="1:10" ht="12.75">
      <c r="A97" s="10"/>
      <c r="B97" s="14" t="s">
        <v>6</v>
      </c>
      <c r="C97" s="55"/>
      <c r="D97" s="10">
        <f>D96</f>
        <v>20</v>
      </c>
      <c r="E97" s="10">
        <f>E96</f>
        <v>20</v>
      </c>
      <c r="F97" s="10">
        <f>F96</f>
        <v>0</v>
      </c>
      <c r="G97" s="10">
        <f>G96</f>
        <v>0</v>
      </c>
      <c r="H97" s="10">
        <f>H96</f>
        <v>0</v>
      </c>
      <c r="I97" s="54"/>
      <c r="J97" s="53"/>
    </row>
    <row r="98" spans="1:10" ht="32.25" customHeight="1">
      <c r="A98" s="96" t="s">
        <v>112</v>
      </c>
      <c r="B98" s="97"/>
      <c r="C98" s="97"/>
      <c r="D98" s="97"/>
      <c r="E98" s="97"/>
      <c r="F98" s="97"/>
      <c r="G98" s="97"/>
      <c r="H98" s="98"/>
      <c r="I98" s="54"/>
      <c r="J98" s="53"/>
    </row>
    <row r="99" spans="1:10" ht="25.5">
      <c r="A99" s="57">
        <v>1</v>
      </c>
      <c r="B99" s="60" t="s">
        <v>113</v>
      </c>
      <c r="C99" s="58" t="s">
        <v>9</v>
      </c>
      <c r="D99" s="57">
        <v>0</v>
      </c>
      <c r="E99" s="57">
        <v>38.6</v>
      </c>
      <c r="F99" s="57">
        <v>0</v>
      </c>
      <c r="G99" s="59" t="e">
        <f>F99/D99*100</f>
        <v>#DIV/0!</v>
      </c>
      <c r="H99" s="59">
        <f>F99/E99*100</f>
        <v>0</v>
      </c>
      <c r="I99" s="54"/>
      <c r="J99" s="53"/>
    </row>
    <row r="100" spans="1:9" ht="12.75">
      <c r="A100" s="13"/>
      <c r="B100" s="14" t="s">
        <v>6</v>
      </c>
      <c r="C100" s="13"/>
      <c r="D100" s="13">
        <f>D99</f>
        <v>0</v>
      </c>
      <c r="E100" s="13">
        <f>E99</f>
        <v>38.6</v>
      </c>
      <c r="F100" s="13">
        <f>F99</f>
        <v>0</v>
      </c>
      <c r="G100" s="13" t="e">
        <f>G99</f>
        <v>#DIV/0!</v>
      </c>
      <c r="H100" s="13">
        <f>H99</f>
        <v>0</v>
      </c>
      <c r="I100" s="41"/>
    </row>
    <row r="101" spans="1:10" ht="32.25" customHeight="1">
      <c r="A101" s="96" t="s">
        <v>114</v>
      </c>
      <c r="B101" s="97"/>
      <c r="C101" s="97"/>
      <c r="D101" s="97"/>
      <c r="E101" s="97"/>
      <c r="F101" s="97"/>
      <c r="G101" s="97"/>
      <c r="H101" s="98"/>
      <c r="I101" s="54"/>
      <c r="J101" s="53"/>
    </row>
    <row r="102" spans="1:10" ht="38.25">
      <c r="A102" s="57">
        <v>1</v>
      </c>
      <c r="B102" s="60" t="s">
        <v>115</v>
      </c>
      <c r="C102" s="58" t="s">
        <v>9</v>
      </c>
      <c r="D102" s="57">
        <v>3</v>
      </c>
      <c r="E102" s="57">
        <v>3</v>
      </c>
      <c r="F102" s="57">
        <v>0</v>
      </c>
      <c r="G102" s="59">
        <f>F102/D102*100</f>
        <v>0</v>
      </c>
      <c r="H102" s="59">
        <f>F102/E102*100</f>
        <v>0</v>
      </c>
      <c r="I102" s="54"/>
      <c r="J102" s="53"/>
    </row>
    <row r="103" spans="1:9" ht="12.75">
      <c r="A103" s="13"/>
      <c r="B103" s="14" t="s">
        <v>6</v>
      </c>
      <c r="C103" s="13"/>
      <c r="D103" s="13">
        <f>D102</f>
        <v>3</v>
      </c>
      <c r="E103" s="13">
        <f>E102</f>
        <v>3</v>
      </c>
      <c r="F103" s="13">
        <f>F102</f>
        <v>0</v>
      </c>
      <c r="G103" s="13">
        <f>G102</f>
        <v>0</v>
      </c>
      <c r="H103" s="13">
        <f>H102</f>
        <v>0</v>
      </c>
      <c r="I103" s="41"/>
    </row>
    <row r="104" spans="1:8" ht="15.75">
      <c r="A104" s="26"/>
      <c r="B104" s="27" t="s">
        <v>46</v>
      </c>
      <c r="C104" s="26"/>
      <c r="D104" s="49">
        <f>D103+D100+D97+D94+D91+D88+D80+D77+D53+D43+D40+D32</f>
        <v>9972.4</v>
      </c>
      <c r="E104" s="49">
        <f>E103+E100+E97+E94+E91+E88+E80+E77+E53+E43+E40+E32</f>
        <v>10038.560000000001</v>
      </c>
      <c r="F104" s="49">
        <f>F103+F100+F97+F94+F91+F88+F80+F77+F53+F43+F40+F32</f>
        <v>3489.293</v>
      </c>
      <c r="G104" s="56">
        <f>F104/D104*100</f>
        <v>34.98950102282299</v>
      </c>
      <c r="H104" s="56">
        <f>F104/E104*100</f>
        <v>34.75889968282303</v>
      </c>
    </row>
    <row r="105" spans="1:8" ht="0.75" customHeight="1">
      <c r="A105" s="22"/>
      <c r="B105" s="23"/>
      <c r="C105" s="24"/>
      <c r="D105" s="24"/>
      <c r="E105" s="24"/>
      <c r="F105" s="24"/>
      <c r="G105" s="24"/>
      <c r="H105" s="25"/>
    </row>
    <row r="106" spans="1:8" ht="15.75" hidden="1">
      <c r="A106" s="22"/>
      <c r="B106" s="23"/>
      <c r="C106" s="24"/>
      <c r="D106" s="24"/>
      <c r="E106" s="24"/>
      <c r="F106" s="24"/>
      <c r="G106" s="24"/>
      <c r="H106" s="25"/>
    </row>
    <row r="107" spans="1:8" ht="15.75" hidden="1">
      <c r="A107" s="22"/>
      <c r="B107" s="23"/>
      <c r="C107" s="24"/>
      <c r="D107" s="24"/>
      <c r="E107" s="24"/>
      <c r="F107" s="24"/>
      <c r="G107" s="24"/>
      <c r="H107" s="25"/>
    </row>
    <row r="108" spans="1:9" ht="18">
      <c r="A108" s="18"/>
      <c r="B108" s="111" t="s">
        <v>55</v>
      </c>
      <c r="C108" s="111"/>
      <c r="D108" s="111"/>
      <c r="E108" s="111"/>
      <c r="F108" s="111"/>
      <c r="G108" s="111"/>
      <c r="H108" s="112"/>
      <c r="I108" s="17"/>
    </row>
    <row r="109" spans="1:8" ht="36.75" customHeight="1">
      <c r="A109" s="96" t="s">
        <v>23</v>
      </c>
      <c r="B109" s="97"/>
      <c r="C109" s="97"/>
      <c r="D109" s="97"/>
      <c r="E109" s="97"/>
      <c r="F109" s="97"/>
      <c r="G109" s="97"/>
      <c r="H109" s="98"/>
    </row>
    <row r="110" spans="1:8" ht="38.25">
      <c r="A110" s="57">
        <v>2</v>
      </c>
      <c r="B110" s="60" t="s">
        <v>47</v>
      </c>
      <c r="C110" s="58" t="s">
        <v>9</v>
      </c>
      <c r="D110" s="58">
        <v>10</v>
      </c>
      <c r="E110" s="58">
        <v>10</v>
      </c>
      <c r="F110" s="57">
        <v>10</v>
      </c>
      <c r="G110" s="61">
        <f>F110/D110*100</f>
        <v>100</v>
      </c>
      <c r="H110" s="59">
        <f>F110/E110*100</f>
        <v>100</v>
      </c>
    </row>
    <row r="111" spans="1:8" ht="25.5">
      <c r="A111" s="57">
        <v>3</v>
      </c>
      <c r="B111" s="60" t="s">
        <v>71</v>
      </c>
      <c r="C111" s="58" t="s">
        <v>9</v>
      </c>
      <c r="D111" s="58">
        <v>5</v>
      </c>
      <c r="E111" s="58">
        <v>5</v>
      </c>
      <c r="F111" s="57">
        <v>5</v>
      </c>
      <c r="G111" s="61">
        <f aca="true" t="shared" si="13" ref="G111:G122">F111/D111*100</f>
        <v>100</v>
      </c>
      <c r="H111" s="59">
        <f aca="true" t="shared" si="14" ref="H111:H122">F111/E111*100</f>
        <v>100</v>
      </c>
    </row>
    <row r="112" spans="1:8" ht="25.5">
      <c r="A112" s="57">
        <v>4</v>
      </c>
      <c r="B112" s="60" t="s">
        <v>48</v>
      </c>
      <c r="C112" s="58" t="s">
        <v>9</v>
      </c>
      <c r="D112" s="58">
        <v>7</v>
      </c>
      <c r="E112" s="58">
        <v>7</v>
      </c>
      <c r="F112" s="57">
        <v>0</v>
      </c>
      <c r="G112" s="61">
        <f t="shared" si="13"/>
        <v>0</v>
      </c>
      <c r="H112" s="59">
        <f t="shared" si="14"/>
        <v>0</v>
      </c>
    </row>
    <row r="113" spans="1:8" ht="38.25" customHeight="1">
      <c r="A113" s="57">
        <v>5</v>
      </c>
      <c r="B113" s="60" t="s">
        <v>49</v>
      </c>
      <c r="C113" s="58" t="s">
        <v>9</v>
      </c>
      <c r="D113" s="58">
        <v>3</v>
      </c>
      <c r="E113" s="58">
        <v>5</v>
      </c>
      <c r="F113" s="57">
        <v>5</v>
      </c>
      <c r="G113" s="61">
        <f t="shared" si="13"/>
        <v>166.66666666666669</v>
      </c>
      <c r="H113" s="59">
        <f t="shared" si="14"/>
        <v>100</v>
      </c>
    </row>
    <row r="114" spans="1:8" ht="38.25">
      <c r="A114" s="57">
        <v>6</v>
      </c>
      <c r="B114" s="60" t="s">
        <v>50</v>
      </c>
      <c r="C114" s="58" t="s">
        <v>9</v>
      </c>
      <c r="D114" s="57">
        <v>10</v>
      </c>
      <c r="E114" s="57">
        <v>10</v>
      </c>
      <c r="F114" s="57">
        <v>0</v>
      </c>
      <c r="G114" s="61">
        <f t="shared" si="13"/>
        <v>0</v>
      </c>
      <c r="H114" s="59">
        <f t="shared" si="14"/>
        <v>0</v>
      </c>
    </row>
    <row r="115" spans="1:8" ht="38.25">
      <c r="A115" s="57">
        <v>6</v>
      </c>
      <c r="B115" s="60" t="s">
        <v>88</v>
      </c>
      <c r="C115" s="58" t="s">
        <v>9</v>
      </c>
      <c r="D115" s="57">
        <v>5</v>
      </c>
      <c r="E115" s="57">
        <v>5</v>
      </c>
      <c r="F115" s="57">
        <v>2</v>
      </c>
      <c r="G115" s="61">
        <f t="shared" si="13"/>
        <v>40</v>
      </c>
      <c r="H115" s="59">
        <f t="shared" si="14"/>
        <v>40</v>
      </c>
    </row>
    <row r="116" spans="1:8" ht="25.5">
      <c r="A116" s="57">
        <v>7</v>
      </c>
      <c r="B116" s="60" t="s">
        <v>89</v>
      </c>
      <c r="C116" s="58" t="s">
        <v>9</v>
      </c>
      <c r="D116" s="57">
        <v>10</v>
      </c>
      <c r="E116" s="57">
        <v>10</v>
      </c>
      <c r="F116" s="57">
        <v>0</v>
      </c>
      <c r="G116" s="61">
        <f t="shared" si="13"/>
        <v>0</v>
      </c>
      <c r="H116" s="59">
        <f t="shared" si="14"/>
        <v>0</v>
      </c>
    </row>
    <row r="117" spans="1:8" ht="25.5">
      <c r="A117" s="57">
        <v>8</v>
      </c>
      <c r="B117" s="60" t="s">
        <v>90</v>
      </c>
      <c r="C117" s="58" t="s">
        <v>9</v>
      </c>
      <c r="D117" s="57">
        <v>5</v>
      </c>
      <c r="E117" s="57">
        <v>5</v>
      </c>
      <c r="F117" s="57">
        <v>0</v>
      </c>
      <c r="G117" s="61">
        <f t="shared" si="13"/>
        <v>0</v>
      </c>
      <c r="H117" s="59">
        <f t="shared" si="14"/>
        <v>0</v>
      </c>
    </row>
    <row r="118" spans="1:8" ht="25.5">
      <c r="A118" s="57">
        <v>9</v>
      </c>
      <c r="B118" s="60" t="s">
        <v>91</v>
      </c>
      <c r="C118" s="58" t="s">
        <v>9</v>
      </c>
      <c r="D118" s="57">
        <v>120</v>
      </c>
      <c r="E118" s="57">
        <v>120</v>
      </c>
      <c r="F118" s="57">
        <v>59.059</v>
      </c>
      <c r="G118" s="61">
        <f t="shared" si="13"/>
        <v>49.21583333333333</v>
      </c>
      <c r="H118" s="59">
        <f t="shared" si="14"/>
        <v>49.21583333333333</v>
      </c>
    </row>
    <row r="119" spans="1:8" ht="25.5">
      <c r="A119" s="57">
        <v>10</v>
      </c>
      <c r="B119" s="60" t="s">
        <v>51</v>
      </c>
      <c r="C119" s="58" t="s">
        <v>9</v>
      </c>
      <c r="D119" s="57">
        <v>70</v>
      </c>
      <c r="E119" s="57">
        <v>70</v>
      </c>
      <c r="F119" s="57">
        <v>0</v>
      </c>
      <c r="G119" s="61">
        <f t="shared" si="13"/>
        <v>0</v>
      </c>
      <c r="H119" s="59">
        <f t="shared" si="14"/>
        <v>0</v>
      </c>
    </row>
    <row r="120" spans="1:8" ht="25.5">
      <c r="A120" s="57">
        <v>11</v>
      </c>
      <c r="B120" s="60" t="s">
        <v>52</v>
      </c>
      <c r="C120" s="58" t="s">
        <v>9</v>
      </c>
      <c r="D120" s="57">
        <v>115</v>
      </c>
      <c r="E120" s="57">
        <v>110</v>
      </c>
      <c r="F120" s="57">
        <v>110</v>
      </c>
      <c r="G120" s="61">
        <f t="shared" si="13"/>
        <v>95.65217391304348</v>
      </c>
      <c r="H120" s="59">
        <f t="shared" si="14"/>
        <v>100</v>
      </c>
    </row>
    <row r="121" spans="1:8" ht="25.5">
      <c r="A121" s="57">
        <v>12</v>
      </c>
      <c r="B121" s="60" t="s">
        <v>92</v>
      </c>
      <c r="C121" s="58" t="s">
        <v>9</v>
      </c>
      <c r="D121" s="57">
        <v>142.3</v>
      </c>
      <c r="E121" s="57">
        <v>142.3</v>
      </c>
      <c r="F121" s="57">
        <v>0</v>
      </c>
      <c r="G121" s="61">
        <f t="shared" si="13"/>
        <v>0</v>
      </c>
      <c r="H121" s="59">
        <f t="shared" si="14"/>
        <v>0</v>
      </c>
    </row>
    <row r="122" spans="1:8" ht="25.5">
      <c r="A122" s="57">
        <v>13</v>
      </c>
      <c r="B122" s="60" t="s">
        <v>125</v>
      </c>
      <c r="C122" s="58" t="s">
        <v>9</v>
      </c>
      <c r="D122" s="57">
        <v>0</v>
      </c>
      <c r="E122" s="57">
        <v>3</v>
      </c>
      <c r="F122" s="57">
        <v>0</v>
      </c>
      <c r="G122" s="61" t="e">
        <f t="shared" si="13"/>
        <v>#DIV/0!</v>
      </c>
      <c r="H122" s="59">
        <f t="shared" si="14"/>
        <v>0</v>
      </c>
    </row>
    <row r="123" spans="1:9" s="2" customFormat="1" ht="12.75">
      <c r="A123" s="13"/>
      <c r="B123" s="28" t="s">
        <v>6</v>
      </c>
      <c r="C123" s="13"/>
      <c r="D123" s="11">
        <f>SUM(D110:D122)</f>
        <v>502.3</v>
      </c>
      <c r="E123" s="11">
        <f>SUM(E110:E122)</f>
        <v>502.3</v>
      </c>
      <c r="F123" s="11">
        <f>SUM(F110:F122)</f>
        <v>191.059</v>
      </c>
      <c r="G123" s="15">
        <f>F123/D123*100</f>
        <v>38.03683057933506</v>
      </c>
      <c r="H123" s="15">
        <f>F123/E123*100</f>
        <v>38.03683057933506</v>
      </c>
      <c r="I123" s="40"/>
    </row>
    <row r="124" spans="1:9" s="2" customFormat="1" ht="44.25" customHeight="1">
      <c r="A124" s="96" t="s">
        <v>53</v>
      </c>
      <c r="B124" s="97"/>
      <c r="C124" s="97"/>
      <c r="D124" s="97"/>
      <c r="E124" s="97"/>
      <c r="F124" s="97"/>
      <c r="G124" s="97"/>
      <c r="H124" s="98"/>
      <c r="I124" s="2" t="s">
        <v>56</v>
      </c>
    </row>
    <row r="125" spans="1:8" s="2" customFormat="1" ht="25.5">
      <c r="A125" s="57">
        <v>1</v>
      </c>
      <c r="B125" s="80" t="s">
        <v>72</v>
      </c>
      <c r="C125" s="58" t="s">
        <v>9</v>
      </c>
      <c r="D125" s="66">
        <v>103</v>
      </c>
      <c r="E125" s="66">
        <v>155.5</v>
      </c>
      <c r="F125" s="66">
        <v>155.5</v>
      </c>
      <c r="G125" s="67">
        <f aca="true" t="shared" si="15" ref="G125:G132">F125/D125*100</f>
        <v>150.97087378640776</v>
      </c>
      <c r="H125" s="67">
        <f aca="true" t="shared" si="16" ref="H125:H132">F125/E125*100</f>
        <v>100</v>
      </c>
    </row>
    <row r="126" spans="1:8" s="2" customFormat="1" ht="63.75">
      <c r="A126" s="57">
        <v>2</v>
      </c>
      <c r="B126" s="80" t="s">
        <v>95</v>
      </c>
      <c r="C126" s="58" t="s">
        <v>9</v>
      </c>
      <c r="D126" s="66">
        <v>0</v>
      </c>
      <c r="E126" s="66">
        <v>21</v>
      </c>
      <c r="F126" s="66">
        <v>21</v>
      </c>
      <c r="G126" s="67" t="e">
        <f t="shared" si="15"/>
        <v>#DIV/0!</v>
      </c>
      <c r="H126" s="67">
        <f t="shared" si="16"/>
        <v>100</v>
      </c>
    </row>
    <row r="127" spans="1:8" s="2" customFormat="1" ht="38.25">
      <c r="A127" s="57">
        <v>3</v>
      </c>
      <c r="B127" s="80" t="s">
        <v>96</v>
      </c>
      <c r="C127" s="58" t="s">
        <v>9</v>
      </c>
      <c r="D127" s="66">
        <v>0</v>
      </c>
      <c r="E127" s="66">
        <v>99.8</v>
      </c>
      <c r="F127" s="66">
        <v>99.8</v>
      </c>
      <c r="G127" s="67" t="e">
        <f t="shared" si="15"/>
        <v>#DIV/0!</v>
      </c>
      <c r="H127" s="67">
        <f t="shared" si="16"/>
        <v>100</v>
      </c>
    </row>
    <row r="128" spans="1:8" s="2" customFormat="1" ht="38.25">
      <c r="A128" s="57">
        <v>4</v>
      </c>
      <c r="B128" s="80" t="s">
        <v>97</v>
      </c>
      <c r="C128" s="58" t="s">
        <v>9</v>
      </c>
      <c r="D128" s="66">
        <v>0</v>
      </c>
      <c r="E128" s="66">
        <v>8.2</v>
      </c>
      <c r="F128" s="66">
        <v>8.2</v>
      </c>
      <c r="G128" s="67" t="e">
        <f t="shared" si="15"/>
        <v>#DIV/0!</v>
      </c>
      <c r="H128" s="67">
        <f t="shared" si="16"/>
        <v>100</v>
      </c>
    </row>
    <row r="129" spans="1:8" s="2" customFormat="1" ht="25.5">
      <c r="A129" s="57">
        <v>5</v>
      </c>
      <c r="B129" s="80" t="s">
        <v>98</v>
      </c>
      <c r="C129" s="58" t="s">
        <v>9</v>
      </c>
      <c r="D129" s="66">
        <v>0</v>
      </c>
      <c r="E129" s="66">
        <v>11.3</v>
      </c>
      <c r="F129" s="66">
        <v>11.3</v>
      </c>
      <c r="G129" s="67" t="e">
        <f t="shared" si="15"/>
        <v>#DIV/0!</v>
      </c>
      <c r="H129" s="67">
        <f t="shared" si="16"/>
        <v>100</v>
      </c>
    </row>
    <row r="130" spans="1:8" s="2" customFormat="1" ht="38.25">
      <c r="A130" s="57">
        <v>6</v>
      </c>
      <c r="B130" s="80" t="s">
        <v>99</v>
      </c>
      <c r="C130" s="58" t="s">
        <v>9</v>
      </c>
      <c r="D130" s="66">
        <v>0</v>
      </c>
      <c r="E130" s="66">
        <v>7.5</v>
      </c>
      <c r="F130" s="66">
        <v>7.5</v>
      </c>
      <c r="G130" s="67" t="e">
        <f t="shared" si="15"/>
        <v>#DIV/0!</v>
      </c>
      <c r="H130" s="67">
        <f t="shared" si="16"/>
        <v>100</v>
      </c>
    </row>
    <row r="131" spans="1:9" s="2" customFormat="1" ht="12.75">
      <c r="A131" s="13"/>
      <c r="B131" s="43" t="s">
        <v>43</v>
      </c>
      <c r="C131" s="13"/>
      <c r="D131" s="11">
        <f>D127+D126+D125+D128+D129+D130</f>
        <v>103</v>
      </c>
      <c r="E131" s="11">
        <f>E127+E126+E125+E128+E129+E130</f>
        <v>303.3</v>
      </c>
      <c r="F131" s="11">
        <f>F127+F126+F125+F128+F129+F130</f>
        <v>303.3</v>
      </c>
      <c r="G131" s="12">
        <f t="shared" si="15"/>
        <v>294.46601941747576</v>
      </c>
      <c r="H131" s="12">
        <f t="shared" si="16"/>
        <v>100</v>
      </c>
      <c r="I131" s="40"/>
    </row>
    <row r="132" spans="1:8" s="2" customFormat="1" ht="14.25">
      <c r="A132" s="29"/>
      <c r="B132" s="30" t="s">
        <v>54</v>
      </c>
      <c r="C132" s="29"/>
      <c r="D132" s="31">
        <f>D131+D123</f>
        <v>605.3</v>
      </c>
      <c r="E132" s="31">
        <f>E131+E123</f>
        <v>805.6</v>
      </c>
      <c r="F132" s="31">
        <f>F131+F123</f>
        <v>494.35900000000004</v>
      </c>
      <c r="G132" s="32">
        <f t="shared" si="15"/>
        <v>81.67173302494632</v>
      </c>
      <c r="H132" s="32">
        <f t="shared" si="16"/>
        <v>61.36531777557101</v>
      </c>
    </row>
    <row r="133" spans="1:8" ht="12.75">
      <c r="A133" s="6"/>
      <c r="B133" s="7"/>
      <c r="C133" s="6"/>
      <c r="D133" s="8"/>
      <c r="E133" s="8"/>
      <c r="F133" s="8"/>
      <c r="G133" s="8"/>
      <c r="H133" s="8"/>
    </row>
    <row r="134" ht="12.75">
      <c r="F134" s="50"/>
    </row>
    <row r="135" spans="1:6" ht="15.75">
      <c r="A135" s="3"/>
      <c r="B135" s="4"/>
      <c r="F135" s="3"/>
    </row>
    <row r="137" spans="1:2" ht="12.75">
      <c r="A137" s="1"/>
      <c r="B137" s="1"/>
    </row>
    <row r="138" spans="1:2" ht="12.75">
      <c r="A138" s="1"/>
      <c r="B138" s="1"/>
    </row>
  </sheetData>
  <mergeCells count="30">
    <mergeCell ref="I96:J96"/>
    <mergeCell ref="A124:H124"/>
    <mergeCell ref="A109:H109"/>
    <mergeCell ref="A98:H98"/>
    <mergeCell ref="A101:H101"/>
    <mergeCell ref="A89:H89"/>
    <mergeCell ref="B108:H108"/>
    <mergeCell ref="A78:H78"/>
    <mergeCell ref="A95:H95"/>
    <mergeCell ref="A92:H92"/>
    <mergeCell ref="A7:G7"/>
    <mergeCell ref="G5:H5"/>
    <mergeCell ref="A54:H54"/>
    <mergeCell ref="A81:H81"/>
    <mergeCell ref="A8:H8"/>
    <mergeCell ref="A25:H25"/>
    <mergeCell ref="A15:H15"/>
    <mergeCell ref="B5:B6"/>
    <mergeCell ref="A5:A6"/>
    <mergeCell ref="C5:F5"/>
    <mergeCell ref="A1:G1"/>
    <mergeCell ref="A2:G2"/>
    <mergeCell ref="A3:G3"/>
    <mergeCell ref="A4:G4"/>
    <mergeCell ref="I26:J26"/>
    <mergeCell ref="A44:H44"/>
    <mergeCell ref="A36:H36"/>
    <mergeCell ref="A26:H26"/>
    <mergeCell ref="A41:H41"/>
    <mergeCell ref="A33:H33"/>
  </mergeCells>
  <printOptions/>
  <pageMargins left="0.1968503937007874" right="0.1968503937007874" top="0.7874015748031497" bottom="0.5905511811023623" header="0.5118110236220472" footer="0.5118110236220472"/>
  <pageSetup fitToHeight="5" horizontalDpi="600" verticalDpi="600" orientation="portrait" paperSize="9" scale="76" r:id="rId1"/>
  <rowBreaks count="4" manualBreakCount="4">
    <brk id="35" max="7" man="1"/>
    <brk id="53" max="7" man="1"/>
    <brk id="77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7" sqref="G3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Шмигальская</cp:lastModifiedBy>
  <cp:lastPrinted>2013-04-18T11:39:52Z</cp:lastPrinted>
  <dcterms:created xsi:type="dcterms:W3CDTF">2009-07-15T04:17:11Z</dcterms:created>
  <dcterms:modified xsi:type="dcterms:W3CDTF">2013-07-24T05:14:47Z</dcterms:modified>
  <cp:category/>
  <cp:version/>
  <cp:contentType/>
  <cp:contentStatus/>
</cp:coreProperties>
</file>