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5480" windowHeight="10950" activeTab="0"/>
  </bookViews>
  <sheets>
    <sheet name="мцп" sheetId="1" r:id="rId1"/>
  </sheets>
  <definedNames>
    <definedName name="_xlnm.Print_Area" localSheetId="0">'мцп'!$A$1:$H$148</definedName>
  </definedNames>
  <calcPr fullCalcOnLoad="1"/>
</workbook>
</file>

<file path=xl/sharedStrings.xml><?xml version="1.0" encoding="utf-8"?>
<sst xmlns="http://schemas.openxmlformats.org/spreadsheetml/2006/main" count="243" uniqueCount="136">
  <si>
    <t>МОНИТОРИНГ РЕАЛИЗАЦИИ</t>
  </si>
  <si>
    <t xml:space="preserve">Верхнекамского района </t>
  </si>
  <si>
    <t>№ п\п</t>
  </si>
  <si>
    <t>Объем финансирования, тыс.руб.</t>
  </si>
  <si>
    <t>целевых программ</t>
  </si>
  <si>
    <t>Образование</t>
  </si>
  <si>
    <t>Итого</t>
  </si>
  <si>
    <t>трудоустройство детей на период каникул</t>
  </si>
  <si>
    <t>Источник финансирования</t>
  </si>
  <si>
    <t>Местный бюджет</t>
  </si>
  <si>
    <t>Содержание  мероприятия в соответствии с целевой программой</t>
  </si>
  <si>
    <t>Организация семинаров для Советов молодежи поселений</t>
  </si>
  <si>
    <t>Проведение Слета молодежи Верхнекамья</t>
  </si>
  <si>
    <t>Проведение районного этапа конкурса на лучшую постановку работы с молодежью в поселении</t>
  </si>
  <si>
    <t>Поддержка деятельности молодежных творческих коллективов, а также отдельных молодых людей, обеспечение их участия в межрайонных, областных конкурсах, фестивалях</t>
  </si>
  <si>
    <t>Поддержка деятельности клубов по месту жительства (проведение конкурса на лучшую постановку работы)</t>
  </si>
  <si>
    <t>Проведения конкурса проектов и программ</t>
  </si>
  <si>
    <t>Поддержка деятельности ОО «Союз молодежи Верхнекамского района»</t>
  </si>
  <si>
    <t>Проведение тематических акций, дней здоровья</t>
  </si>
  <si>
    <t>Выставка  декоративно-прикладного творчества учащихся образовательных учреждений</t>
  </si>
  <si>
    <t xml:space="preserve">Местный бюджет </t>
  </si>
  <si>
    <t xml:space="preserve">% выполнения  к плану </t>
  </si>
  <si>
    <t>% выполнения  к уточненному плану</t>
  </si>
  <si>
    <t>Муниципальная долгосрочная целевая программа "Муниципальная поддержка культуры в Верхнекамском районе" на 2009-2013 годы</t>
  </si>
  <si>
    <t>организация летнего отдыха детей</t>
  </si>
  <si>
    <t>итого по образованию:</t>
  </si>
  <si>
    <t>Администрация Верхнекамского района</t>
  </si>
  <si>
    <t>Муниципальная целевая программа борьбы с преступностью и охраны общественного порядка в Верхнекамском районе на 2011-2015гг."</t>
  </si>
  <si>
    <t>деятельность общественных формирований правоохранительной направленности по обеспечению правопорядка в общественных местах.Функционирование ДНД.</t>
  </si>
  <si>
    <t>совместное патрулирование с целью выявления самовольных порубок и нарушений правил пожарной безопасности.</t>
  </si>
  <si>
    <t>Муниципальная целевая программа "Поддержка и развитие малого предпринимательства в Верхнекамском районе" на 2011-2013гг.</t>
  </si>
  <si>
    <t>Программа "Спортивная нация на 2011-2013годы"</t>
  </si>
  <si>
    <t>проведение спартакиады допризывной молодежи</t>
  </si>
  <si>
    <t>Проведение зимних Сельских олимпийских игр</t>
  </si>
  <si>
    <t>проведение соревнований по различным видам спорта,популярным в районе</t>
  </si>
  <si>
    <t>развитие ветеранского спортивного движения,привлечение ветеранов к занятиям и пропаганде физической культуры и спорта</t>
  </si>
  <si>
    <t>оказание содействия в развитии сорта среди инвалидов</t>
  </si>
  <si>
    <t>работа по привлечению подростков,склонных к правонарушениям,систематическим занятиям в секциях и группах по видам спорта,организация спортиных праздников,поддержка объединений,привлекающих данную категорию подростков к занятиям спортом</t>
  </si>
  <si>
    <t>обеспечение участия спортсменов и команд Верхнекамского района в зональных,областных,Всероссийских соревнованиях.</t>
  </si>
  <si>
    <t>Проведение районных конкурсов, смотров, фестивалей…</t>
  </si>
  <si>
    <t>Муниципальнаяцелевая программа "Повышение безопасности дорожного движения в Верхнекамском районе на период 2011-2014 гг."</t>
  </si>
  <si>
    <t>итого</t>
  </si>
  <si>
    <t>Муниципальная целевая программа "Развитие транспортной инфраструктуры до 2015 года"</t>
  </si>
  <si>
    <t>содержание муниципальных дорог</t>
  </si>
  <si>
    <t xml:space="preserve">итого по администрации </t>
  </si>
  <si>
    <t>организация и проведение Дня работников культуры,конкурс профессионального мастерства</t>
  </si>
  <si>
    <t>межрайонный фестиваль по брейкдансу</t>
  </si>
  <si>
    <t>организация районного и межрайонного творческого конкурса ветеранов</t>
  </si>
  <si>
    <t>организация или участие в областном конкурсе юных исполнителей эстрадной песни "Наша надежда"</t>
  </si>
  <si>
    <t>приобретение компьютеров с лицензионными программами</t>
  </si>
  <si>
    <t>комплектование книжных фондов</t>
  </si>
  <si>
    <t>Муниципальная целевая программа "Пожарная безопасность в учреждениях культуры и дополнительного образования детей(детские музыкальные школы)Верхнекамского района на 2011-2015гг.</t>
  </si>
  <si>
    <t>итого по культуре</t>
  </si>
  <si>
    <t>Культура</t>
  </si>
  <si>
    <t>"Обеспечение жильем молодых семей "на 2011-2015годы</t>
  </si>
  <si>
    <t>Социальные выплаты</t>
  </si>
  <si>
    <t>Услуги по содержанию имущества</t>
  </si>
  <si>
    <t>Прочие расходы на уплату налогов (включаемых в состав расходов) государственной пошлины и сборов, разного рода платежей, в бюджеты всех уровней.</t>
  </si>
  <si>
    <t>Прочие услуги( услуги по страхованию)</t>
  </si>
  <si>
    <t>Увеличение стоимости основных средств</t>
  </si>
  <si>
    <t>Нагаева В.В.</t>
  </si>
  <si>
    <t>2-31-33</t>
  </si>
  <si>
    <t>Выполнение функций органами местного самоуправления</t>
  </si>
  <si>
    <t>Поддержка деятельности ВРО КОДОО "Юность Вятского края":                            -финансирование основных мероприятий организаций,    обеспечение участия активистов в межрайонных, областных, Всероссийских, международных мероприятиях, семинарах, конференциях, фестивалях, форумах, конкурсах, сессиях областных очно-заочных школ и других формах меропритий для молодежи</t>
  </si>
  <si>
    <t>организация поздравлений призывников весеннего и осеннего призыва</t>
  </si>
  <si>
    <t xml:space="preserve">Проведение районных конкурсов, викторин исторической и краеведческой направленности </t>
  </si>
  <si>
    <t>Районный смотр городской и сельской художественной самодеятельности</t>
  </si>
  <si>
    <t>Оснащение автоматической пожарной и охранной сигнализацией</t>
  </si>
  <si>
    <t>Создания условий для предоставления транспортных услуг населению и организации транспортного обслуживания, (тыс.руб.)</t>
  </si>
  <si>
    <t>Содержание грунтовых автомобильных дорог</t>
  </si>
  <si>
    <t>Приобретение смет (Проверка и составление)</t>
  </si>
  <si>
    <t>Паспортизация автодороги Кирс-Стрелково</t>
  </si>
  <si>
    <t>Увеличение количества АРМ, включенных в СМЭВ</t>
  </si>
  <si>
    <t xml:space="preserve"> План 2013г.</t>
  </si>
  <si>
    <t xml:space="preserve">Муниципальная целевая программа «Развитие информационного общества и электронного правительства на территории Верхнекамского района на 2013 года.» </t>
  </si>
  <si>
    <t>Долгосрочная целевая программа "Безопасность в образовательных учреждениях Верхнекамского района на 2010-2013гг."</t>
  </si>
  <si>
    <t>торжественное мероприятие "День учителя"</t>
  </si>
  <si>
    <t>организация питания учащихся, проживающих в интернате при школе</t>
  </si>
  <si>
    <t>аттестация рабочих мест</t>
  </si>
  <si>
    <t>выявление и поддержка талантливой молодежи средствами дополнительного образования ("Одаренные дети")</t>
  </si>
  <si>
    <t>Муниципальная долгосрочная целевая программа "Модернизация системы образования Верхнекамского района ."</t>
  </si>
  <si>
    <t>отборочный тур открытого телевизионного конкурса "Вятские зори"</t>
  </si>
  <si>
    <t>проведение юбилейных мероприятий</t>
  </si>
  <si>
    <t>областной фестиваль "Северная Вятка"</t>
  </si>
  <si>
    <t>организация полписки на периодические издания</t>
  </si>
  <si>
    <t>ремонтные работы в учреждениях культуры РКО</t>
  </si>
  <si>
    <t>Муниципальная  целевая программа "Управления  муниципальным имуществом на 2013 год."</t>
  </si>
  <si>
    <t>Проведение спартакиады коллективов физической культуры района</t>
  </si>
  <si>
    <t>оснащение учреждений культуры и дополнительного образования детей современным противопожарным оборудованием, средствами защиты и пожаротушения.</t>
  </si>
  <si>
    <t>мероприятия направленные на выполнение требований по пожарной безопасности</t>
  </si>
  <si>
    <t>приобретение и перезарядка огнетушителей, знаков и планов эвакуации, соответствующих ГОСТ</t>
  </si>
  <si>
    <t>установка аварийного освещения</t>
  </si>
  <si>
    <t>приобретение и замена противопожарного оборудования, горючих материалов на огнеупорные</t>
  </si>
  <si>
    <t>работа с подростками, попавшими в трудную жизненную ситуацию</t>
  </si>
  <si>
    <t>проведение мероприятий, направленных на профилактику экстремистских проявлений в молодежной среде</t>
  </si>
  <si>
    <t>поведение учебных сборов для юношей призывного возраста</t>
  </si>
  <si>
    <t>районный конкурс программ и проектов по патриотическому воспитанию молодежи.</t>
  </si>
  <si>
    <t>обеспечение участия молодежи в профильных семинарах, лагерях, конференциях, олимпиадах и др.</t>
  </si>
  <si>
    <t>проведение районных конкурсов для молодых семей</t>
  </si>
  <si>
    <t>обеспечение участия молодых семей в межрайонных, областных мероприятиях для молодых семей.</t>
  </si>
  <si>
    <t>поддержка молодежной самодеятельности</t>
  </si>
  <si>
    <t>Программа "Молодежь Верхнекамья"</t>
  </si>
  <si>
    <t>Проведение массовых молодежных мероприятий (День Молодежи,День ВМФ,физкультурника,Городской праздник "Последний звонок"</t>
  </si>
  <si>
    <t>Муниципальная долгосрочная программа "Развитие агропромышленного комплекса в Верхнекамском районе"</t>
  </si>
  <si>
    <t>Приобретение ГСМ</t>
  </si>
  <si>
    <t>МЦП "Развитие доступной среды жизнидеятельности для людей с ограниченными возможностями в Верхнекамском районе Кировской области"</t>
  </si>
  <si>
    <t>Ремонт падусов</t>
  </si>
  <si>
    <t>МЦП "Содействие занятости и социальная адаптация лиц вернувшихся из учреждений уголовно-исполнительной системы"</t>
  </si>
  <si>
    <t>оказание помощи в прохождении медицинской комиссии для трудоустройства</t>
  </si>
  <si>
    <t>ремонт путей эвакуации</t>
  </si>
  <si>
    <t>замеры сопротивления, электромонтажные работы</t>
  </si>
  <si>
    <t>приобретение огнетушителей, противопожарных стендов, планов эвакуации</t>
  </si>
  <si>
    <t>огнезащитная обработка чердачных помещений</t>
  </si>
  <si>
    <t>ремонт системы АУПС</t>
  </si>
  <si>
    <t>Установка тахографов в школьные автобусы</t>
  </si>
  <si>
    <t>Районные конкурсы социальной значимости</t>
  </si>
  <si>
    <t>Муниципальная целевая программа "Комплексного развития систем коммунальной инфраструктуры в муниципальном образовании Верхнекамский муниципальный район Кировской области на 2010-2020 гг"</t>
  </si>
  <si>
    <t>Покупка основных средств</t>
  </si>
  <si>
    <t xml:space="preserve">Итого по администрации </t>
  </si>
  <si>
    <t>льготное кредитование субъектов малого предпринимательства</t>
  </si>
  <si>
    <t>реализация программ обучения руководителей и специалистов субъектов малого предпринимательства</t>
  </si>
  <si>
    <t>внедрение современных технических средств,обеспечения правопорядка и безопасности на улицах и в других общественных местах и раскрытие преступлений по "горячим следам",ремонт и обрудование участковых пунктов полиции</t>
  </si>
  <si>
    <t>Оснащение интерната оборудованием и мягким инветарем</t>
  </si>
  <si>
    <t>Ввод дополнительных мест в учреждениях дошкольного образования</t>
  </si>
  <si>
    <t xml:space="preserve">Вырубка кустарников </t>
  </si>
  <si>
    <t>Покраска моста и ограждений (лодочная переправа)</t>
  </si>
  <si>
    <t>Уточнённый план                        2013г.</t>
  </si>
  <si>
    <t>Факт                           2013г.</t>
  </si>
  <si>
    <t>стимулирование руководителей дошкольных образовательных учреждений</t>
  </si>
  <si>
    <t>реализация проекта "Движение без опасности"</t>
  </si>
  <si>
    <t>Ремонт системы отопления</t>
  </si>
  <si>
    <t>покупка квартиры для расширения площади дошкольной группы</t>
  </si>
  <si>
    <t>за 2013 года</t>
  </si>
  <si>
    <t>Организация авиаперевозок</t>
  </si>
  <si>
    <t>Выполнение работ по монтажу септика в ФАП п.Тупрунка</t>
  </si>
  <si>
    <t>Тех.надзор за строительными работами в детском саду №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</si>
</sst>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"/>
    <numFmt numFmtId="174" formatCode="0.00000000"/>
    <numFmt numFmtId="175" formatCode="0.000000000"/>
    <numFmt numFmtId="176" formatCode="0.0000000000"/>
    <numFmt numFmtId="177" formatCode="0.00000000000"/>
  </numFmts>
  <fonts count="20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2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73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173" fontId="6" fillId="5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3" fontId="6" fillId="4" borderId="1" xfId="0" applyNumberFormat="1" applyFont="1" applyFill="1" applyBorder="1" applyAlignment="1">
      <alignment horizontal="center" vertical="center"/>
    </xf>
    <xf numFmtId="173" fontId="7" fillId="2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73" fontId="1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173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173" fontId="6" fillId="6" borderId="1" xfId="0" applyNumberFormat="1" applyFont="1" applyFill="1" applyBorder="1" applyAlignment="1">
      <alignment horizontal="center"/>
    </xf>
    <xf numFmtId="173" fontId="6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173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173" fontId="6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2" fontId="5" fillId="5" borderId="1" xfId="0" applyNumberFormat="1" applyFont="1" applyFill="1" applyBorder="1" applyAlignment="1">
      <alignment horizontal="center"/>
    </xf>
    <xf numFmtId="173" fontId="6" fillId="3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view="pageBreakPreview" zoomScaleSheetLayoutView="100" workbookViewId="0" topLeftCell="A1">
      <pane ySplit="6" topLeftCell="BM127" activePane="bottomLeft" state="frozen"/>
      <selection pane="topLeft" activeCell="A1" sqref="A1"/>
      <selection pane="bottomLeft" activeCell="I1" sqref="I1:N16384"/>
    </sheetView>
  </sheetViews>
  <sheetFormatPr defaultColWidth="9.00390625" defaultRowHeight="12.75"/>
  <cols>
    <col min="1" max="1" width="4.375" style="0" customWidth="1"/>
    <col min="2" max="2" width="33.00390625" style="0" customWidth="1"/>
    <col min="3" max="3" width="11.25390625" style="0" customWidth="1"/>
    <col min="4" max="4" width="8.875" style="0" customWidth="1"/>
    <col min="5" max="5" width="11.125" style="0" customWidth="1"/>
    <col min="6" max="6" width="9.75390625" style="0" customWidth="1"/>
    <col min="7" max="7" width="10.625" style="0" customWidth="1"/>
    <col min="8" max="8" width="12.25390625" style="5" customWidth="1"/>
  </cols>
  <sheetData>
    <row r="1" spans="1:8" ht="14.25">
      <c r="A1" s="107" t="s">
        <v>0</v>
      </c>
      <c r="B1" s="107"/>
      <c r="C1" s="107"/>
      <c r="D1" s="107"/>
      <c r="E1" s="107"/>
      <c r="F1" s="107"/>
      <c r="G1" s="107"/>
      <c r="H1" s="27"/>
    </row>
    <row r="2" spans="1:8" ht="14.25">
      <c r="A2" s="107" t="s">
        <v>4</v>
      </c>
      <c r="B2" s="107"/>
      <c r="C2" s="107"/>
      <c r="D2" s="107"/>
      <c r="E2" s="107"/>
      <c r="F2" s="107"/>
      <c r="G2" s="107"/>
      <c r="H2" s="27"/>
    </row>
    <row r="3" spans="1:8" ht="14.25">
      <c r="A3" s="107" t="s">
        <v>1</v>
      </c>
      <c r="B3" s="107"/>
      <c r="C3" s="107"/>
      <c r="D3" s="107"/>
      <c r="E3" s="107"/>
      <c r="F3" s="107"/>
      <c r="G3" s="107"/>
      <c r="H3" s="27"/>
    </row>
    <row r="4" spans="1:8" ht="14.25">
      <c r="A4" s="107" t="s">
        <v>132</v>
      </c>
      <c r="B4" s="107"/>
      <c r="C4" s="107"/>
      <c r="D4" s="107"/>
      <c r="E4" s="107"/>
      <c r="F4" s="107"/>
      <c r="G4" s="107"/>
      <c r="H4" s="27"/>
    </row>
    <row r="5" spans="1:8" ht="26.25" customHeight="1">
      <c r="A5" s="102" t="s">
        <v>2</v>
      </c>
      <c r="B5" s="101" t="s">
        <v>10</v>
      </c>
      <c r="C5" s="103" t="s">
        <v>3</v>
      </c>
      <c r="D5" s="103"/>
      <c r="E5" s="103"/>
      <c r="F5" s="103"/>
      <c r="G5" s="90"/>
      <c r="H5" s="91"/>
    </row>
    <row r="6" spans="1:8" ht="68.25" customHeight="1">
      <c r="A6" s="102"/>
      <c r="B6" s="101"/>
      <c r="C6" s="28" t="s">
        <v>8</v>
      </c>
      <c r="D6" s="29" t="s">
        <v>73</v>
      </c>
      <c r="E6" s="29" t="s">
        <v>126</v>
      </c>
      <c r="F6" s="28" t="s">
        <v>127</v>
      </c>
      <c r="G6" s="28" t="s">
        <v>21</v>
      </c>
      <c r="H6" s="28" t="s">
        <v>22</v>
      </c>
    </row>
    <row r="7" spans="1:8" ht="15.75" customHeight="1">
      <c r="A7" s="104" t="s">
        <v>5</v>
      </c>
      <c r="B7" s="105"/>
      <c r="C7" s="105"/>
      <c r="D7" s="105"/>
      <c r="E7" s="105"/>
      <c r="F7" s="105"/>
      <c r="G7" s="105"/>
      <c r="H7" s="106"/>
    </row>
    <row r="8" spans="1:8" ht="27.75" customHeight="1">
      <c r="A8" s="85" t="s">
        <v>75</v>
      </c>
      <c r="B8" s="86"/>
      <c r="C8" s="86"/>
      <c r="D8" s="86"/>
      <c r="E8" s="86"/>
      <c r="F8" s="86"/>
      <c r="G8" s="86"/>
      <c r="H8" s="87"/>
    </row>
    <row r="9" spans="1:8" ht="25.5">
      <c r="A9" s="42">
        <v>1</v>
      </c>
      <c r="B9" s="77" t="s">
        <v>109</v>
      </c>
      <c r="C9" s="72" t="s">
        <v>9</v>
      </c>
      <c r="D9" s="58">
        <v>0</v>
      </c>
      <c r="E9" s="58">
        <v>208</v>
      </c>
      <c r="F9" s="58">
        <v>208</v>
      </c>
      <c r="G9" s="59"/>
      <c r="H9" s="59">
        <f aca="true" t="shared" si="0" ref="H9:H14">F9/E9*100</f>
        <v>100</v>
      </c>
    </row>
    <row r="10" spans="1:8" ht="25.5">
      <c r="A10" s="42">
        <v>2</v>
      </c>
      <c r="B10" s="78" t="s">
        <v>110</v>
      </c>
      <c r="C10" s="72" t="s">
        <v>9</v>
      </c>
      <c r="D10" s="58">
        <v>198.5</v>
      </c>
      <c r="E10" s="58">
        <v>198.5</v>
      </c>
      <c r="F10" s="58">
        <v>198.5</v>
      </c>
      <c r="G10" s="59">
        <f>F10/D10*100</f>
        <v>100</v>
      </c>
      <c r="H10" s="59">
        <f t="shared" si="0"/>
        <v>100</v>
      </c>
    </row>
    <row r="11" spans="1:8" ht="38.25">
      <c r="A11" s="42">
        <v>3</v>
      </c>
      <c r="B11" s="78" t="s">
        <v>111</v>
      </c>
      <c r="C11" s="72" t="s">
        <v>9</v>
      </c>
      <c r="D11" s="58">
        <v>0</v>
      </c>
      <c r="E11" s="58">
        <v>10.7</v>
      </c>
      <c r="F11" s="58">
        <v>10.7</v>
      </c>
      <c r="G11" s="59"/>
      <c r="H11" s="59">
        <f t="shared" si="0"/>
        <v>100</v>
      </c>
    </row>
    <row r="12" spans="1:8" ht="25.5">
      <c r="A12" s="42">
        <v>4</v>
      </c>
      <c r="B12" s="78" t="s">
        <v>112</v>
      </c>
      <c r="C12" s="72" t="s">
        <v>9</v>
      </c>
      <c r="D12" s="58">
        <v>0</v>
      </c>
      <c r="E12" s="58">
        <v>259.3</v>
      </c>
      <c r="F12" s="58">
        <v>259.3</v>
      </c>
      <c r="G12" s="59"/>
      <c r="H12" s="59">
        <f t="shared" si="0"/>
        <v>100</v>
      </c>
    </row>
    <row r="13" spans="1:8" ht="25.5">
      <c r="A13" s="42">
        <v>5</v>
      </c>
      <c r="B13" s="78" t="s">
        <v>113</v>
      </c>
      <c r="C13" s="72" t="s">
        <v>9</v>
      </c>
      <c r="D13" s="58">
        <v>0</v>
      </c>
      <c r="E13" s="58">
        <v>379.7</v>
      </c>
      <c r="F13" s="58">
        <v>379.7</v>
      </c>
      <c r="G13" s="59"/>
      <c r="H13" s="59">
        <f t="shared" si="0"/>
        <v>100</v>
      </c>
    </row>
    <row r="14" spans="1:8" ht="14.25" customHeight="1">
      <c r="A14" s="48"/>
      <c r="B14" s="54" t="s">
        <v>6</v>
      </c>
      <c r="C14" s="49"/>
      <c r="D14" s="54">
        <f>D13+D12+D11+D10+D9</f>
        <v>198.5</v>
      </c>
      <c r="E14" s="54">
        <f>E13+E12+E11+E10+E9</f>
        <v>1056.2</v>
      </c>
      <c r="F14" s="54">
        <f>F13+F12+F11+F10+F9</f>
        <v>1056.2</v>
      </c>
      <c r="G14" s="55">
        <f>F14/D14*100</f>
        <v>532.0906801007557</v>
      </c>
      <c r="H14" s="55">
        <f t="shared" si="0"/>
        <v>100</v>
      </c>
    </row>
    <row r="15" spans="1:8" ht="28.5" customHeight="1">
      <c r="A15" s="85" t="s">
        <v>80</v>
      </c>
      <c r="B15" s="86"/>
      <c r="C15" s="86"/>
      <c r="D15" s="86"/>
      <c r="E15" s="86"/>
      <c r="F15" s="86"/>
      <c r="G15" s="86"/>
      <c r="H15" s="87"/>
    </row>
    <row r="16" spans="1:8" ht="25.5">
      <c r="A16" s="42">
        <v>1</v>
      </c>
      <c r="B16" s="64" t="s">
        <v>24</v>
      </c>
      <c r="C16" s="43" t="s">
        <v>9</v>
      </c>
      <c r="D16" s="42">
        <f>380-272</f>
        <v>108</v>
      </c>
      <c r="E16" s="42">
        <v>380.4</v>
      </c>
      <c r="F16" s="42">
        <v>380.4</v>
      </c>
      <c r="G16" s="44">
        <f aca="true" t="shared" si="1" ref="G16:G29">F16/D16*100</f>
        <v>352.22222222222223</v>
      </c>
      <c r="H16" s="44">
        <f aca="true" t="shared" si="2" ref="H16:H29">F16/E16*100</f>
        <v>100</v>
      </c>
    </row>
    <row r="17" spans="1:8" ht="25.5">
      <c r="A17" s="42">
        <v>2</v>
      </c>
      <c r="B17" s="64" t="s">
        <v>76</v>
      </c>
      <c r="C17" s="43" t="s">
        <v>9</v>
      </c>
      <c r="D17" s="42">
        <v>10</v>
      </c>
      <c r="E17" s="42">
        <v>10</v>
      </c>
      <c r="F17" s="42">
        <v>10</v>
      </c>
      <c r="G17" s="44">
        <f t="shared" si="1"/>
        <v>100</v>
      </c>
      <c r="H17" s="44">
        <f t="shared" si="2"/>
        <v>100</v>
      </c>
    </row>
    <row r="18" spans="1:8" ht="25.5">
      <c r="A18" s="42">
        <v>3</v>
      </c>
      <c r="B18" s="64" t="s">
        <v>77</v>
      </c>
      <c r="C18" s="43" t="s">
        <v>9</v>
      </c>
      <c r="D18" s="42">
        <v>150</v>
      </c>
      <c r="E18" s="42">
        <v>146.5</v>
      </c>
      <c r="F18" s="42">
        <v>91.8</v>
      </c>
      <c r="G18" s="44">
        <f t="shared" si="1"/>
        <v>61.199999999999996</v>
      </c>
      <c r="H18" s="44">
        <f t="shared" si="2"/>
        <v>62.66211604095563</v>
      </c>
    </row>
    <row r="19" spans="1:8" ht="25.5">
      <c r="A19" s="42">
        <v>4</v>
      </c>
      <c r="B19" s="64" t="s">
        <v>7</v>
      </c>
      <c r="C19" s="43" t="s">
        <v>9</v>
      </c>
      <c r="D19" s="42">
        <v>150</v>
      </c>
      <c r="E19" s="42">
        <v>150</v>
      </c>
      <c r="F19" s="42">
        <v>150</v>
      </c>
      <c r="G19" s="44">
        <f t="shared" si="1"/>
        <v>100</v>
      </c>
      <c r="H19" s="76">
        <f t="shared" si="2"/>
        <v>100</v>
      </c>
    </row>
    <row r="20" spans="1:8" ht="21" customHeight="1">
      <c r="A20" s="42">
        <v>5</v>
      </c>
      <c r="B20" s="64" t="s">
        <v>78</v>
      </c>
      <c r="C20" s="43" t="s">
        <v>9</v>
      </c>
      <c r="D20" s="42">
        <v>20</v>
      </c>
      <c r="E20" s="42">
        <v>20</v>
      </c>
      <c r="F20" s="42">
        <v>20</v>
      </c>
      <c r="G20" s="44">
        <f t="shared" si="1"/>
        <v>100</v>
      </c>
      <c r="H20" s="76">
        <f t="shared" si="2"/>
        <v>100</v>
      </c>
    </row>
    <row r="21" spans="1:8" ht="42" customHeight="1">
      <c r="A21" s="42">
        <v>6</v>
      </c>
      <c r="B21" s="64" t="s">
        <v>79</v>
      </c>
      <c r="C21" s="43" t="s">
        <v>9</v>
      </c>
      <c r="D21" s="42">
        <v>140</v>
      </c>
      <c r="E21" s="42">
        <v>140</v>
      </c>
      <c r="F21" s="42">
        <v>140</v>
      </c>
      <c r="G21" s="44">
        <f t="shared" si="1"/>
        <v>100</v>
      </c>
      <c r="H21" s="76">
        <f t="shared" si="2"/>
        <v>100</v>
      </c>
    </row>
    <row r="22" spans="1:8" ht="25.5">
      <c r="A22" s="42">
        <v>7</v>
      </c>
      <c r="B22" s="64" t="s">
        <v>114</v>
      </c>
      <c r="C22" s="43" t="s">
        <v>9</v>
      </c>
      <c r="D22" s="42">
        <v>0</v>
      </c>
      <c r="E22" s="42">
        <v>83</v>
      </c>
      <c r="F22" s="42">
        <v>83</v>
      </c>
      <c r="G22" s="44"/>
      <c r="H22" s="76">
        <f t="shared" si="2"/>
        <v>100</v>
      </c>
    </row>
    <row r="23" spans="1:8" ht="25.5">
      <c r="A23" s="42">
        <v>8</v>
      </c>
      <c r="B23" s="64" t="s">
        <v>122</v>
      </c>
      <c r="C23" s="43" t="s">
        <v>9</v>
      </c>
      <c r="D23" s="42">
        <v>0</v>
      </c>
      <c r="E23" s="42">
        <v>82</v>
      </c>
      <c r="F23" s="42">
        <v>82</v>
      </c>
      <c r="G23" s="44"/>
      <c r="H23" s="76">
        <f t="shared" si="2"/>
        <v>100</v>
      </c>
    </row>
    <row r="24" spans="1:8" ht="38.25">
      <c r="A24" s="42">
        <v>9</v>
      </c>
      <c r="B24" s="64" t="s">
        <v>123</v>
      </c>
      <c r="C24" s="43" t="s">
        <v>9</v>
      </c>
      <c r="D24" s="42">
        <v>0</v>
      </c>
      <c r="E24" s="42">
        <v>644.1</v>
      </c>
      <c r="F24" s="42">
        <v>644.1</v>
      </c>
      <c r="G24" s="44"/>
      <c r="H24" s="76">
        <f t="shared" si="2"/>
        <v>100</v>
      </c>
    </row>
    <row r="25" spans="1:8" ht="38.25">
      <c r="A25" s="42">
        <v>10</v>
      </c>
      <c r="B25" s="64" t="s">
        <v>128</v>
      </c>
      <c r="C25" s="43" t="s">
        <v>9</v>
      </c>
      <c r="D25" s="42">
        <v>0</v>
      </c>
      <c r="E25" s="42">
        <v>110.8</v>
      </c>
      <c r="F25" s="42">
        <v>110.8</v>
      </c>
      <c r="G25" s="44"/>
      <c r="H25" s="76">
        <f t="shared" si="2"/>
        <v>100</v>
      </c>
    </row>
    <row r="26" spans="1:8" ht="25.5">
      <c r="A26" s="42">
        <v>11</v>
      </c>
      <c r="B26" s="64" t="s">
        <v>131</v>
      </c>
      <c r="C26" s="43" t="s">
        <v>9</v>
      </c>
      <c r="D26" s="42">
        <v>0</v>
      </c>
      <c r="E26" s="42">
        <v>1350</v>
      </c>
      <c r="F26" s="42">
        <v>1350</v>
      </c>
      <c r="G26" s="44"/>
      <c r="H26" s="76">
        <f t="shared" si="2"/>
        <v>100</v>
      </c>
    </row>
    <row r="27" spans="1:8" ht="25.5">
      <c r="A27" s="42">
        <v>12</v>
      </c>
      <c r="B27" s="64" t="s">
        <v>135</v>
      </c>
      <c r="C27" s="43" t="s">
        <v>9</v>
      </c>
      <c r="D27" s="42">
        <v>0</v>
      </c>
      <c r="E27" s="42">
        <v>50</v>
      </c>
      <c r="F27" s="42">
        <v>50</v>
      </c>
      <c r="G27" s="44"/>
      <c r="H27" s="76">
        <f t="shared" si="2"/>
        <v>100</v>
      </c>
    </row>
    <row r="28" spans="1:8" s="2" customFormat="1" ht="12.75">
      <c r="A28" s="50"/>
      <c r="B28" s="51" t="s">
        <v>6</v>
      </c>
      <c r="C28" s="52"/>
      <c r="D28" s="50">
        <f>D21+D20+D19+D18+D17+D16</f>
        <v>578</v>
      </c>
      <c r="E28" s="50">
        <f>SUM(E16:E27)</f>
        <v>3166.8</v>
      </c>
      <c r="F28" s="50">
        <f>SUM(F16:F27)</f>
        <v>3112.1000000000004</v>
      </c>
      <c r="G28" s="53">
        <f t="shared" si="1"/>
        <v>538.4256055363322</v>
      </c>
      <c r="H28" s="56">
        <f t="shared" si="2"/>
        <v>98.27270430718707</v>
      </c>
    </row>
    <row r="29" spans="1:8" s="2" customFormat="1" ht="15" customHeight="1">
      <c r="A29" s="13"/>
      <c r="B29" s="14" t="s">
        <v>25</v>
      </c>
      <c r="C29" s="15"/>
      <c r="D29" s="13">
        <f>D28+D14</f>
        <v>776.5</v>
      </c>
      <c r="E29" s="13">
        <f>E28+E14</f>
        <v>4223</v>
      </c>
      <c r="F29" s="13">
        <f>F28+F14</f>
        <v>4168.3</v>
      </c>
      <c r="G29" s="34">
        <f t="shared" si="1"/>
        <v>536.8061815840309</v>
      </c>
      <c r="H29" s="34">
        <f t="shared" si="2"/>
        <v>98.70471228984134</v>
      </c>
    </row>
    <row r="30" spans="1:8" ht="18.75">
      <c r="A30" s="98" t="s">
        <v>26</v>
      </c>
      <c r="B30" s="99"/>
      <c r="C30" s="99"/>
      <c r="D30" s="99"/>
      <c r="E30" s="99"/>
      <c r="F30" s="99"/>
      <c r="G30" s="99"/>
      <c r="H30" s="100"/>
    </row>
    <row r="31" spans="1:8" ht="51.75" customHeight="1">
      <c r="A31" s="85" t="s">
        <v>86</v>
      </c>
      <c r="B31" s="86"/>
      <c r="C31" s="86"/>
      <c r="D31" s="86"/>
      <c r="E31" s="86"/>
      <c r="F31" s="86"/>
      <c r="G31" s="86"/>
      <c r="H31" s="87"/>
    </row>
    <row r="32" spans="1:8" ht="27" customHeight="1">
      <c r="A32" s="42">
        <v>1</v>
      </c>
      <c r="B32" s="45" t="s">
        <v>56</v>
      </c>
      <c r="C32" s="43" t="s">
        <v>9</v>
      </c>
      <c r="D32" s="42">
        <v>7120.1</v>
      </c>
      <c r="E32" s="42">
        <v>2182.5</v>
      </c>
      <c r="F32" s="42">
        <f>847.4+95.7+1182.3+2.6+54.5</f>
        <v>2182.5</v>
      </c>
      <c r="G32" s="44">
        <f aca="true" t="shared" si="3" ref="G32:G37">F32/D32*100</f>
        <v>30.652659372761615</v>
      </c>
      <c r="H32" s="44">
        <f aca="true" t="shared" si="4" ref="H32:H37">F32/E32*100</f>
        <v>100</v>
      </c>
    </row>
    <row r="33" spans="1:8" ht="27" customHeight="1">
      <c r="A33" s="42">
        <v>2</v>
      </c>
      <c r="B33" s="45" t="s">
        <v>58</v>
      </c>
      <c r="C33" s="43" t="s">
        <v>9</v>
      </c>
      <c r="D33" s="42">
        <v>562.2</v>
      </c>
      <c r="E33" s="42">
        <v>491.2</v>
      </c>
      <c r="F33" s="42">
        <f>56.7+120.1+23.5+290.9</f>
        <v>491.2</v>
      </c>
      <c r="G33" s="44">
        <f t="shared" si="3"/>
        <v>87.37104233368906</v>
      </c>
      <c r="H33" s="44">
        <f t="shared" si="4"/>
        <v>100</v>
      </c>
    </row>
    <row r="34" spans="1:8" ht="66.75" customHeight="1">
      <c r="A34" s="42">
        <v>3</v>
      </c>
      <c r="B34" s="45" t="s">
        <v>57</v>
      </c>
      <c r="C34" s="43" t="s">
        <v>9</v>
      </c>
      <c r="D34" s="42">
        <v>96.5</v>
      </c>
      <c r="E34" s="42">
        <v>51</v>
      </c>
      <c r="F34" s="42">
        <v>51</v>
      </c>
      <c r="G34" s="44">
        <f t="shared" si="3"/>
        <v>52.84974093264248</v>
      </c>
      <c r="H34" s="44">
        <f t="shared" si="4"/>
        <v>100</v>
      </c>
    </row>
    <row r="35" spans="1:8" ht="50.25" customHeight="1">
      <c r="A35" s="42">
        <v>4</v>
      </c>
      <c r="B35" s="45" t="s">
        <v>59</v>
      </c>
      <c r="C35" s="43" t="s">
        <v>9</v>
      </c>
      <c r="D35" s="42">
        <v>0</v>
      </c>
      <c r="E35" s="42">
        <v>0</v>
      </c>
      <c r="F35" s="42">
        <v>0</v>
      </c>
      <c r="G35" s="44">
        <v>0</v>
      </c>
      <c r="H35" s="44">
        <v>0</v>
      </c>
    </row>
    <row r="36" spans="1:8" ht="50.25" customHeight="1">
      <c r="A36" s="42">
        <v>5</v>
      </c>
      <c r="B36" s="45" t="s">
        <v>62</v>
      </c>
      <c r="C36" s="43" t="s">
        <v>9</v>
      </c>
      <c r="D36" s="42">
        <v>217.2</v>
      </c>
      <c r="E36" s="42">
        <v>0</v>
      </c>
      <c r="F36" s="42">
        <v>0</v>
      </c>
      <c r="G36" s="44">
        <v>0</v>
      </c>
      <c r="H36" s="44">
        <v>0</v>
      </c>
    </row>
    <row r="37" spans="1:8" ht="16.5" customHeight="1">
      <c r="A37" s="8"/>
      <c r="B37" s="9" t="s">
        <v>6</v>
      </c>
      <c r="C37" s="32"/>
      <c r="D37" s="8">
        <f>D35+D34+D33+D32+D36</f>
        <v>7996</v>
      </c>
      <c r="E37" s="8">
        <f>E35+E34+E33+E32+E36</f>
        <v>2724.7</v>
      </c>
      <c r="F37" s="8">
        <f>F35+F34+F33+F32</f>
        <v>2724.7</v>
      </c>
      <c r="G37" s="35">
        <f t="shared" si="3"/>
        <v>34.07578789394697</v>
      </c>
      <c r="H37" s="35">
        <f t="shared" si="4"/>
        <v>100</v>
      </c>
    </row>
    <row r="38" spans="1:8" ht="48" customHeight="1">
      <c r="A38" s="85" t="s">
        <v>116</v>
      </c>
      <c r="B38" s="86"/>
      <c r="C38" s="86"/>
      <c r="D38" s="86"/>
      <c r="E38" s="86"/>
      <c r="F38" s="86"/>
      <c r="G38" s="86"/>
      <c r="H38" s="87"/>
    </row>
    <row r="39" spans="1:8" ht="27.75" customHeight="1">
      <c r="A39" s="42">
        <v>1</v>
      </c>
      <c r="B39" s="45" t="s">
        <v>117</v>
      </c>
      <c r="C39" s="43" t="s">
        <v>9</v>
      </c>
      <c r="D39" s="42">
        <v>0</v>
      </c>
      <c r="E39" s="42">
        <v>250</v>
      </c>
      <c r="F39" s="42">
        <f>148.3+95+6.5</f>
        <v>249.8</v>
      </c>
      <c r="G39" s="44">
        <v>0</v>
      </c>
      <c r="H39" s="44">
        <f>F39/E39*100</f>
        <v>99.92000000000002</v>
      </c>
    </row>
    <row r="40" spans="1:8" ht="27.75" customHeight="1">
      <c r="A40" s="42">
        <v>2</v>
      </c>
      <c r="B40" s="45" t="s">
        <v>130</v>
      </c>
      <c r="C40" s="43" t="s">
        <v>9</v>
      </c>
      <c r="D40" s="42">
        <v>0</v>
      </c>
      <c r="E40" s="42">
        <v>150</v>
      </c>
      <c r="F40" s="42">
        <v>150</v>
      </c>
      <c r="G40" s="44">
        <v>0</v>
      </c>
      <c r="H40" s="44">
        <f>F40/E40*100</f>
        <v>100</v>
      </c>
    </row>
    <row r="41" spans="1:8" ht="27.75" customHeight="1">
      <c r="A41" s="42">
        <v>3</v>
      </c>
      <c r="B41" s="45" t="s">
        <v>134</v>
      </c>
      <c r="C41" s="43" t="s">
        <v>9</v>
      </c>
      <c r="D41" s="42">
        <v>0</v>
      </c>
      <c r="E41" s="42">
        <v>10.8</v>
      </c>
      <c r="F41" s="42">
        <v>10.8</v>
      </c>
      <c r="G41" s="44">
        <v>0</v>
      </c>
      <c r="H41" s="44">
        <f>F41/E41*100</f>
        <v>100</v>
      </c>
    </row>
    <row r="42" spans="1:8" ht="16.5" customHeight="1">
      <c r="A42" s="8"/>
      <c r="B42" s="9" t="s">
        <v>6</v>
      </c>
      <c r="C42" s="32"/>
      <c r="D42" s="8">
        <f>D39</f>
        <v>0</v>
      </c>
      <c r="E42" s="8">
        <f>SUM(E39:E41)</f>
        <v>410.8</v>
      </c>
      <c r="F42" s="8">
        <f>SUM(F39:F41)</f>
        <v>410.6</v>
      </c>
      <c r="G42" s="10"/>
      <c r="H42" s="10">
        <f>F42/E42*100</f>
        <v>99.95131450827654</v>
      </c>
    </row>
    <row r="43" spans="1:8" ht="32.25" customHeight="1">
      <c r="A43" s="85" t="s">
        <v>27</v>
      </c>
      <c r="B43" s="86"/>
      <c r="C43" s="86"/>
      <c r="D43" s="86"/>
      <c r="E43" s="86"/>
      <c r="F43" s="86"/>
      <c r="G43" s="86"/>
      <c r="H43" s="87"/>
    </row>
    <row r="44" spans="1:8" ht="87.75" customHeight="1">
      <c r="A44" s="42">
        <v>1</v>
      </c>
      <c r="B44" s="45" t="s">
        <v>121</v>
      </c>
      <c r="C44" s="43" t="s">
        <v>9</v>
      </c>
      <c r="D44" s="42">
        <v>0</v>
      </c>
      <c r="E44" s="42">
        <v>100.6</v>
      </c>
      <c r="F44" s="42">
        <v>100.6</v>
      </c>
      <c r="G44" s="44">
        <v>0</v>
      </c>
      <c r="H44" s="44">
        <f>F44/E44*100</f>
        <v>100</v>
      </c>
    </row>
    <row r="45" spans="1:8" ht="72" customHeight="1">
      <c r="A45" s="42">
        <v>2</v>
      </c>
      <c r="B45" s="45" t="s">
        <v>28</v>
      </c>
      <c r="C45" s="43" t="s">
        <v>9</v>
      </c>
      <c r="D45" s="42">
        <v>35</v>
      </c>
      <c r="E45" s="42">
        <v>28.7</v>
      </c>
      <c r="F45" s="42">
        <v>28.7</v>
      </c>
      <c r="G45" s="44">
        <f>F45/D45*100</f>
        <v>82</v>
      </c>
      <c r="H45" s="44">
        <f>E45/F45*100</f>
        <v>100</v>
      </c>
    </row>
    <row r="46" spans="1:8" ht="57.75" customHeight="1">
      <c r="A46" s="42">
        <v>3</v>
      </c>
      <c r="B46" s="45" t="s">
        <v>29</v>
      </c>
      <c r="C46" s="43" t="s">
        <v>9</v>
      </c>
      <c r="D46" s="42">
        <v>15</v>
      </c>
      <c r="E46" s="42">
        <v>2.5</v>
      </c>
      <c r="F46" s="42">
        <v>2.5</v>
      </c>
      <c r="G46" s="44">
        <f>F46/D46*100</f>
        <v>16.666666666666664</v>
      </c>
      <c r="H46" s="44">
        <f>F46/E46*100</f>
        <v>100</v>
      </c>
    </row>
    <row r="47" spans="1:8" ht="16.5" customHeight="1">
      <c r="A47" s="50"/>
      <c r="B47" s="51" t="s">
        <v>6</v>
      </c>
      <c r="C47" s="52"/>
      <c r="D47" s="50">
        <f>D44+D45+D46</f>
        <v>50</v>
      </c>
      <c r="E47" s="53">
        <f>E44+E45+E46</f>
        <v>131.79999999999998</v>
      </c>
      <c r="F47" s="50">
        <f>F44+F45+F46</f>
        <v>131.79999999999998</v>
      </c>
      <c r="G47" s="53">
        <f>F47/D47*100</f>
        <v>263.59999999999997</v>
      </c>
      <c r="H47" s="53">
        <f>F47/E47*100</f>
        <v>100</v>
      </c>
    </row>
    <row r="48" spans="1:8" ht="36.75" customHeight="1">
      <c r="A48" s="110" t="s">
        <v>30</v>
      </c>
      <c r="B48" s="111"/>
      <c r="C48" s="111"/>
      <c r="D48" s="111"/>
      <c r="E48" s="111"/>
      <c r="F48" s="111"/>
      <c r="G48" s="111"/>
      <c r="H48" s="112"/>
    </row>
    <row r="49" spans="1:8" ht="40.5" customHeight="1">
      <c r="A49" s="75">
        <v>1</v>
      </c>
      <c r="B49" s="45" t="s">
        <v>119</v>
      </c>
      <c r="C49" s="43" t="s">
        <v>20</v>
      </c>
      <c r="D49" s="42">
        <v>25</v>
      </c>
      <c r="E49" s="42">
        <v>390.02</v>
      </c>
      <c r="F49" s="42">
        <v>390.02</v>
      </c>
      <c r="G49" s="46">
        <f>F49/D49*100</f>
        <v>1560.08</v>
      </c>
      <c r="H49" s="44">
        <f>F49/E49*100</f>
        <v>100</v>
      </c>
    </row>
    <row r="50" spans="1:8" ht="40.5" customHeight="1">
      <c r="A50" s="75">
        <v>2</v>
      </c>
      <c r="B50" s="45" t="s">
        <v>120</v>
      </c>
      <c r="C50" s="43" t="s">
        <v>20</v>
      </c>
      <c r="D50" s="42">
        <v>0</v>
      </c>
      <c r="E50" s="42">
        <v>150</v>
      </c>
      <c r="F50" s="42">
        <v>150</v>
      </c>
      <c r="G50" s="46">
        <v>0</v>
      </c>
      <c r="H50" s="44">
        <f>F50/E50*100</f>
        <v>100</v>
      </c>
    </row>
    <row r="51" spans="1:8" ht="12.75">
      <c r="A51" s="11"/>
      <c r="B51" s="9" t="s">
        <v>6</v>
      </c>
      <c r="C51" s="6"/>
      <c r="D51" s="8">
        <f>D49+D50</f>
        <v>25</v>
      </c>
      <c r="E51" s="8">
        <f>E49+E50</f>
        <v>540.02</v>
      </c>
      <c r="F51" s="8">
        <f>F50+F49</f>
        <v>540.02</v>
      </c>
      <c r="G51" s="10">
        <f>F51/E51*100</f>
        <v>100</v>
      </c>
      <c r="H51" s="35">
        <f>F51/E51*100</f>
        <v>100</v>
      </c>
    </row>
    <row r="52" spans="1:8" ht="15">
      <c r="A52" s="92" t="s">
        <v>31</v>
      </c>
      <c r="B52" s="93"/>
      <c r="C52" s="93"/>
      <c r="D52" s="93"/>
      <c r="E52" s="93"/>
      <c r="F52" s="93"/>
      <c r="G52" s="93"/>
      <c r="H52" s="94"/>
    </row>
    <row r="53" spans="1:8" ht="25.5">
      <c r="A53" s="42">
        <v>1</v>
      </c>
      <c r="B53" s="45" t="s">
        <v>87</v>
      </c>
      <c r="C53" s="43" t="s">
        <v>9</v>
      </c>
      <c r="D53" s="42">
        <v>30</v>
      </c>
      <c r="E53" s="42">
        <v>40</v>
      </c>
      <c r="F53" s="42">
        <v>38.4</v>
      </c>
      <c r="G53" s="44">
        <f aca="true" t="shared" si="5" ref="G53:G61">F53/D53*100</f>
        <v>128</v>
      </c>
      <c r="H53" s="44">
        <f aca="true" t="shared" si="6" ref="H53:H58">F53/E53*100</f>
        <v>96</v>
      </c>
    </row>
    <row r="54" spans="1:8" ht="25.5">
      <c r="A54" s="42">
        <f aca="true" t="shared" si="7" ref="A54:A60">A53+1</f>
        <v>2</v>
      </c>
      <c r="B54" s="45" t="s">
        <v>32</v>
      </c>
      <c r="C54" s="43" t="s">
        <v>9</v>
      </c>
      <c r="D54" s="42">
        <v>3</v>
      </c>
      <c r="E54" s="42">
        <v>3</v>
      </c>
      <c r="F54" s="42">
        <v>3</v>
      </c>
      <c r="G54" s="44">
        <f t="shared" si="5"/>
        <v>100</v>
      </c>
      <c r="H54" s="44">
        <f t="shared" si="6"/>
        <v>100</v>
      </c>
    </row>
    <row r="55" spans="1:8" ht="25.5">
      <c r="A55" s="42">
        <f t="shared" si="7"/>
        <v>3</v>
      </c>
      <c r="B55" s="45" t="s">
        <v>33</v>
      </c>
      <c r="C55" s="43" t="s">
        <v>9</v>
      </c>
      <c r="D55" s="42">
        <v>7</v>
      </c>
      <c r="E55" s="70">
        <v>7</v>
      </c>
      <c r="F55" s="46">
        <v>12.964</v>
      </c>
      <c r="G55" s="44">
        <f t="shared" si="5"/>
        <v>185.20000000000002</v>
      </c>
      <c r="H55" s="44">
        <f t="shared" si="6"/>
        <v>185.20000000000002</v>
      </c>
    </row>
    <row r="56" spans="1:8" ht="38.25">
      <c r="A56" s="42">
        <f t="shared" si="7"/>
        <v>4</v>
      </c>
      <c r="B56" s="45" t="s">
        <v>34</v>
      </c>
      <c r="C56" s="43" t="s">
        <v>9</v>
      </c>
      <c r="D56" s="42">
        <v>5</v>
      </c>
      <c r="E56" s="42">
        <v>35</v>
      </c>
      <c r="F56" s="42">
        <v>30.1</v>
      </c>
      <c r="G56" s="44">
        <f t="shared" si="5"/>
        <v>602</v>
      </c>
      <c r="H56" s="44">
        <f t="shared" si="6"/>
        <v>86</v>
      </c>
    </row>
    <row r="57" spans="1:8" ht="25.5">
      <c r="A57" s="42">
        <f t="shared" si="7"/>
        <v>5</v>
      </c>
      <c r="B57" s="74" t="s">
        <v>35</v>
      </c>
      <c r="C57" s="43" t="s">
        <v>9</v>
      </c>
      <c r="D57" s="42">
        <v>3</v>
      </c>
      <c r="E57" s="42">
        <v>3</v>
      </c>
      <c r="F57" s="42">
        <v>3.7</v>
      </c>
      <c r="G57" s="44">
        <f t="shared" si="5"/>
        <v>123.33333333333334</v>
      </c>
      <c r="H57" s="44">
        <f t="shared" si="6"/>
        <v>123.33333333333334</v>
      </c>
    </row>
    <row r="58" spans="1:8" ht="25.5">
      <c r="A58" s="42">
        <f t="shared" si="7"/>
        <v>6</v>
      </c>
      <c r="B58" s="45" t="s">
        <v>36</v>
      </c>
      <c r="C58" s="43" t="s">
        <v>9</v>
      </c>
      <c r="D58" s="42">
        <v>7</v>
      </c>
      <c r="E58" s="42">
        <v>7</v>
      </c>
      <c r="F58" s="42">
        <v>5</v>
      </c>
      <c r="G58" s="46">
        <f t="shared" si="5"/>
        <v>71.42857142857143</v>
      </c>
      <c r="H58" s="46">
        <f t="shared" si="6"/>
        <v>71.42857142857143</v>
      </c>
    </row>
    <row r="59" spans="1:8" ht="114.75">
      <c r="A59" s="42">
        <f t="shared" si="7"/>
        <v>7</v>
      </c>
      <c r="B59" s="45" t="s">
        <v>37</v>
      </c>
      <c r="C59" s="43" t="s">
        <v>9</v>
      </c>
      <c r="D59" s="42">
        <v>5</v>
      </c>
      <c r="E59" s="42">
        <v>55</v>
      </c>
      <c r="F59" s="42">
        <v>53</v>
      </c>
      <c r="G59" s="46">
        <f>F59/D59*100</f>
        <v>1060</v>
      </c>
      <c r="H59" s="46">
        <f>F59/E59*100</f>
        <v>96.36363636363636</v>
      </c>
    </row>
    <row r="60" spans="1:8" ht="51">
      <c r="A60" s="42">
        <f t="shared" si="7"/>
        <v>8</v>
      </c>
      <c r="B60" s="45" t="s">
        <v>38</v>
      </c>
      <c r="C60" s="43" t="s">
        <v>9</v>
      </c>
      <c r="D60" s="42">
        <v>40</v>
      </c>
      <c r="E60" s="42">
        <v>40</v>
      </c>
      <c r="F60" s="42">
        <v>43.8</v>
      </c>
      <c r="G60" s="44">
        <f t="shared" si="5"/>
        <v>109.5</v>
      </c>
      <c r="H60" s="44">
        <f>F60/E60*100</f>
        <v>109.5</v>
      </c>
    </row>
    <row r="61" spans="1:8" s="2" customFormat="1" ht="12.75">
      <c r="A61" s="8"/>
      <c r="B61" s="9" t="s">
        <v>6</v>
      </c>
      <c r="C61" s="8"/>
      <c r="D61" s="8">
        <f>SUM(D53:D60)</f>
        <v>100</v>
      </c>
      <c r="E61" s="38">
        <f>SUM(E53:E60)</f>
        <v>190</v>
      </c>
      <c r="F61" s="10">
        <f>SUM(F53:F60)</f>
        <v>189.964</v>
      </c>
      <c r="G61" s="10">
        <f t="shared" si="5"/>
        <v>189.964</v>
      </c>
      <c r="H61" s="10">
        <f>F61/E61*100</f>
        <v>99.98105263157895</v>
      </c>
    </row>
    <row r="62" spans="1:8" ht="20.25" customHeight="1">
      <c r="A62" s="92" t="s">
        <v>101</v>
      </c>
      <c r="B62" s="93"/>
      <c r="C62" s="93"/>
      <c r="D62" s="93"/>
      <c r="E62" s="93"/>
      <c r="F62" s="93"/>
      <c r="G62" s="93"/>
      <c r="H62" s="94"/>
    </row>
    <row r="63" spans="1:8" ht="25.5">
      <c r="A63" s="42">
        <v>1</v>
      </c>
      <c r="B63" s="45" t="s">
        <v>11</v>
      </c>
      <c r="C63" s="43" t="s">
        <v>9</v>
      </c>
      <c r="D63" s="42">
        <v>1</v>
      </c>
      <c r="E63" s="42">
        <v>1</v>
      </c>
      <c r="F63" s="42">
        <v>1</v>
      </c>
      <c r="G63" s="42">
        <f>F63/D63*100</f>
        <v>100</v>
      </c>
      <c r="H63" s="42">
        <f>F63/E63*100</f>
        <v>100</v>
      </c>
    </row>
    <row r="64" spans="1:8" ht="25.5">
      <c r="A64" s="42">
        <f>A63+1</f>
        <v>2</v>
      </c>
      <c r="B64" s="45" t="s">
        <v>12</v>
      </c>
      <c r="C64" s="43" t="s">
        <v>9</v>
      </c>
      <c r="D64" s="42">
        <v>5</v>
      </c>
      <c r="E64" s="42">
        <v>5.8</v>
      </c>
      <c r="F64" s="42">
        <v>5.8</v>
      </c>
      <c r="G64" s="42">
        <f>F64/D64*100</f>
        <v>115.99999999999999</v>
      </c>
      <c r="H64" s="42">
        <f>F64/E64*100</f>
        <v>100</v>
      </c>
    </row>
    <row r="65" spans="1:8" ht="38.25">
      <c r="A65" s="42">
        <f>A64+1</f>
        <v>3</v>
      </c>
      <c r="B65" s="69" t="s">
        <v>13</v>
      </c>
      <c r="C65" s="43" t="s">
        <v>9</v>
      </c>
      <c r="D65" s="42">
        <v>3</v>
      </c>
      <c r="E65" s="42">
        <v>3</v>
      </c>
      <c r="F65" s="42">
        <v>3</v>
      </c>
      <c r="G65" s="42">
        <f aca="true" t="shared" si="8" ref="G65:G84">F65/D65*100</f>
        <v>100</v>
      </c>
      <c r="H65" s="42">
        <f aca="true" t="shared" si="9" ref="H65:H85">F65/E65*100</f>
        <v>100</v>
      </c>
    </row>
    <row r="66" spans="1:8" ht="33.75" customHeight="1">
      <c r="A66" s="42">
        <f>A65+1</f>
        <v>4</v>
      </c>
      <c r="B66" s="45" t="s">
        <v>39</v>
      </c>
      <c r="C66" s="43" t="s">
        <v>9</v>
      </c>
      <c r="D66" s="42">
        <v>5</v>
      </c>
      <c r="E66" s="42">
        <v>10</v>
      </c>
      <c r="F66" s="42">
        <v>10</v>
      </c>
      <c r="G66" s="42">
        <f t="shared" si="8"/>
        <v>200</v>
      </c>
      <c r="H66" s="42">
        <f t="shared" si="9"/>
        <v>100</v>
      </c>
    </row>
    <row r="67" spans="1:8" ht="38.25">
      <c r="A67" s="42">
        <f>A66+1</f>
        <v>5</v>
      </c>
      <c r="B67" s="45" t="s">
        <v>19</v>
      </c>
      <c r="C67" s="43" t="s">
        <v>9</v>
      </c>
      <c r="D67" s="42">
        <v>1</v>
      </c>
      <c r="E67" s="42">
        <v>0</v>
      </c>
      <c r="F67" s="42">
        <v>0</v>
      </c>
      <c r="G67" s="42">
        <f t="shared" si="8"/>
        <v>0</v>
      </c>
      <c r="H67" s="42">
        <v>0</v>
      </c>
    </row>
    <row r="68" spans="1:8" ht="76.5">
      <c r="A68" s="42">
        <v>6</v>
      </c>
      <c r="B68" s="45" t="s">
        <v>14</v>
      </c>
      <c r="C68" s="43" t="s">
        <v>9</v>
      </c>
      <c r="D68" s="42">
        <v>7</v>
      </c>
      <c r="E68" s="42">
        <v>6.7</v>
      </c>
      <c r="F68" s="42">
        <v>6.7</v>
      </c>
      <c r="G68" s="46">
        <f t="shared" si="8"/>
        <v>95.71428571428572</v>
      </c>
      <c r="H68" s="46">
        <f t="shared" si="9"/>
        <v>100</v>
      </c>
    </row>
    <row r="69" spans="1:8" ht="42" customHeight="1">
      <c r="A69" s="42">
        <v>7</v>
      </c>
      <c r="B69" s="45" t="s">
        <v>15</v>
      </c>
      <c r="C69" s="43" t="s">
        <v>9</v>
      </c>
      <c r="D69" s="42">
        <v>3</v>
      </c>
      <c r="E69" s="42">
        <v>3</v>
      </c>
      <c r="F69" s="42">
        <v>3</v>
      </c>
      <c r="G69" s="46">
        <f t="shared" si="8"/>
        <v>100</v>
      </c>
      <c r="H69" s="46">
        <f t="shared" si="9"/>
        <v>100</v>
      </c>
    </row>
    <row r="70" spans="1:8" ht="51">
      <c r="A70" s="42">
        <v>8</v>
      </c>
      <c r="B70" s="57" t="s">
        <v>102</v>
      </c>
      <c r="C70" s="43" t="s">
        <v>9</v>
      </c>
      <c r="D70" s="42">
        <v>8</v>
      </c>
      <c r="E70" s="42">
        <v>8.9</v>
      </c>
      <c r="F70" s="42">
        <v>8.9</v>
      </c>
      <c r="G70" s="42">
        <f t="shared" si="8"/>
        <v>111.25</v>
      </c>
      <c r="H70" s="42">
        <f t="shared" si="9"/>
        <v>100</v>
      </c>
    </row>
    <row r="71" spans="1:8" ht="156.75" customHeight="1">
      <c r="A71" s="42">
        <v>9</v>
      </c>
      <c r="B71" s="45" t="s">
        <v>63</v>
      </c>
      <c r="C71" s="43" t="s">
        <v>9</v>
      </c>
      <c r="D71" s="42">
        <v>5</v>
      </c>
      <c r="E71" s="42">
        <v>5</v>
      </c>
      <c r="F71" s="42">
        <v>5</v>
      </c>
      <c r="G71" s="42">
        <f t="shared" si="8"/>
        <v>100</v>
      </c>
      <c r="H71" s="42">
        <f t="shared" si="9"/>
        <v>100</v>
      </c>
    </row>
    <row r="72" spans="1:8" ht="25.5">
      <c r="A72" s="42">
        <v>10</v>
      </c>
      <c r="B72" s="69" t="s">
        <v>16</v>
      </c>
      <c r="C72" s="43" t="s">
        <v>9</v>
      </c>
      <c r="D72" s="42">
        <v>10</v>
      </c>
      <c r="E72" s="42">
        <v>10</v>
      </c>
      <c r="F72" s="42">
        <v>10</v>
      </c>
      <c r="G72" s="42">
        <f t="shared" si="8"/>
        <v>100</v>
      </c>
      <c r="H72" s="42">
        <f t="shared" si="9"/>
        <v>100</v>
      </c>
    </row>
    <row r="73" spans="1:8" ht="25.5">
      <c r="A73" s="42">
        <v>11</v>
      </c>
      <c r="B73" s="45" t="s">
        <v>17</v>
      </c>
      <c r="C73" s="43" t="s">
        <v>9</v>
      </c>
      <c r="D73" s="42">
        <v>5</v>
      </c>
      <c r="E73" s="42">
        <v>4.55</v>
      </c>
      <c r="F73" s="42">
        <v>4.55</v>
      </c>
      <c r="G73" s="70">
        <f t="shared" si="8"/>
        <v>90.99999999999999</v>
      </c>
      <c r="H73" s="42">
        <f t="shared" si="9"/>
        <v>100</v>
      </c>
    </row>
    <row r="74" spans="1:8" ht="25.5">
      <c r="A74" s="42">
        <f>A73+1</f>
        <v>12</v>
      </c>
      <c r="B74" s="45" t="s">
        <v>18</v>
      </c>
      <c r="C74" s="43" t="s">
        <v>9</v>
      </c>
      <c r="D74" s="42">
        <v>3</v>
      </c>
      <c r="E74" s="42">
        <v>3.05</v>
      </c>
      <c r="F74" s="42">
        <v>3.05</v>
      </c>
      <c r="G74" s="46">
        <f t="shared" si="8"/>
        <v>101.66666666666666</v>
      </c>
      <c r="H74" s="46">
        <f t="shared" si="9"/>
        <v>100</v>
      </c>
    </row>
    <row r="75" spans="1:8" ht="25.5">
      <c r="A75" s="42">
        <v>13</v>
      </c>
      <c r="B75" s="45" t="s">
        <v>93</v>
      </c>
      <c r="C75" s="43" t="s">
        <v>9</v>
      </c>
      <c r="D75" s="42">
        <v>2</v>
      </c>
      <c r="E75" s="42">
        <v>4</v>
      </c>
      <c r="F75" s="42">
        <v>4</v>
      </c>
      <c r="G75" s="42">
        <f t="shared" si="8"/>
        <v>200</v>
      </c>
      <c r="H75" s="42">
        <f t="shared" si="9"/>
        <v>100</v>
      </c>
    </row>
    <row r="76" spans="1:8" ht="38.25">
      <c r="A76" s="42">
        <v>14</v>
      </c>
      <c r="B76" s="45" t="s">
        <v>64</v>
      </c>
      <c r="C76" s="43" t="s">
        <v>9</v>
      </c>
      <c r="D76" s="42">
        <v>3</v>
      </c>
      <c r="E76" s="42">
        <v>2.9</v>
      </c>
      <c r="F76" s="42">
        <v>2.9</v>
      </c>
      <c r="G76" s="46">
        <f t="shared" si="8"/>
        <v>96.66666666666667</v>
      </c>
      <c r="H76" s="46">
        <f t="shared" si="9"/>
        <v>100</v>
      </c>
    </row>
    <row r="77" spans="1:8" ht="38.25">
      <c r="A77" s="42">
        <v>15</v>
      </c>
      <c r="B77" s="45" t="s">
        <v>65</v>
      </c>
      <c r="C77" s="43" t="s">
        <v>9</v>
      </c>
      <c r="D77" s="42">
        <v>1</v>
      </c>
      <c r="E77" s="42">
        <v>0.7</v>
      </c>
      <c r="F77" s="42">
        <v>0.7</v>
      </c>
      <c r="G77" s="42">
        <f t="shared" si="8"/>
        <v>70</v>
      </c>
      <c r="H77" s="42">
        <f t="shared" si="9"/>
        <v>100</v>
      </c>
    </row>
    <row r="78" spans="1:8" ht="51">
      <c r="A78" s="42">
        <v>16</v>
      </c>
      <c r="B78" s="69" t="s">
        <v>94</v>
      </c>
      <c r="C78" s="43" t="s">
        <v>9</v>
      </c>
      <c r="D78" s="42">
        <v>2</v>
      </c>
      <c r="E78" s="42">
        <v>3.3</v>
      </c>
      <c r="F78" s="42">
        <v>3.3</v>
      </c>
      <c r="G78" s="42">
        <f t="shared" si="8"/>
        <v>165</v>
      </c>
      <c r="H78" s="42">
        <f t="shared" si="9"/>
        <v>100</v>
      </c>
    </row>
    <row r="79" spans="1:8" ht="25.5">
      <c r="A79" s="70">
        <v>17</v>
      </c>
      <c r="B79" s="73" t="s">
        <v>95</v>
      </c>
      <c r="C79" s="72" t="s">
        <v>9</v>
      </c>
      <c r="D79" s="46">
        <v>2</v>
      </c>
      <c r="E79" s="46">
        <v>1</v>
      </c>
      <c r="F79" s="46">
        <v>1</v>
      </c>
      <c r="G79" s="42">
        <f t="shared" si="8"/>
        <v>50</v>
      </c>
      <c r="H79" s="42">
        <f t="shared" si="9"/>
        <v>100</v>
      </c>
    </row>
    <row r="80" spans="1:8" ht="38.25">
      <c r="A80" s="70">
        <v>18</v>
      </c>
      <c r="B80" s="73" t="s">
        <v>96</v>
      </c>
      <c r="C80" s="72" t="s">
        <v>9</v>
      </c>
      <c r="D80" s="46">
        <v>5</v>
      </c>
      <c r="E80" s="46">
        <v>5</v>
      </c>
      <c r="F80" s="46">
        <v>5</v>
      </c>
      <c r="G80" s="42">
        <f t="shared" si="8"/>
        <v>100</v>
      </c>
      <c r="H80" s="42">
        <f t="shared" si="9"/>
        <v>100</v>
      </c>
    </row>
    <row r="81" spans="1:8" ht="38.25">
      <c r="A81" s="70">
        <v>19</v>
      </c>
      <c r="B81" s="73" t="s">
        <v>97</v>
      </c>
      <c r="C81" s="72" t="s">
        <v>9</v>
      </c>
      <c r="D81" s="46">
        <v>1</v>
      </c>
      <c r="E81" s="46">
        <v>1.8</v>
      </c>
      <c r="F81" s="46">
        <v>1.8</v>
      </c>
      <c r="G81" s="42">
        <f t="shared" si="8"/>
        <v>180</v>
      </c>
      <c r="H81" s="42">
        <f t="shared" si="9"/>
        <v>100</v>
      </c>
    </row>
    <row r="82" spans="1:8" ht="25.5">
      <c r="A82" s="70">
        <v>20</v>
      </c>
      <c r="B82" s="73" t="s">
        <v>98</v>
      </c>
      <c r="C82" s="72" t="s">
        <v>9</v>
      </c>
      <c r="D82" s="46">
        <v>3</v>
      </c>
      <c r="E82" s="46">
        <v>0</v>
      </c>
      <c r="F82" s="46">
        <v>0</v>
      </c>
      <c r="G82" s="42">
        <f t="shared" si="8"/>
        <v>0</v>
      </c>
      <c r="H82" s="42">
        <v>0</v>
      </c>
    </row>
    <row r="83" spans="1:8" ht="38.25">
      <c r="A83" s="70">
        <v>21</v>
      </c>
      <c r="B83" s="73" t="s">
        <v>99</v>
      </c>
      <c r="C83" s="72" t="s">
        <v>9</v>
      </c>
      <c r="D83" s="46">
        <v>3</v>
      </c>
      <c r="E83" s="46">
        <v>0.3</v>
      </c>
      <c r="F83" s="46">
        <v>0.3</v>
      </c>
      <c r="G83" s="44">
        <f t="shared" si="8"/>
        <v>10</v>
      </c>
      <c r="H83" s="42">
        <f t="shared" si="9"/>
        <v>100</v>
      </c>
    </row>
    <row r="84" spans="1:8" ht="25.5">
      <c r="A84" s="70">
        <v>22</v>
      </c>
      <c r="B84" s="73" t="s">
        <v>100</v>
      </c>
      <c r="C84" s="72" t="s">
        <v>9</v>
      </c>
      <c r="D84" s="46">
        <v>2</v>
      </c>
      <c r="E84" s="46">
        <v>0</v>
      </c>
      <c r="F84" s="46">
        <v>0</v>
      </c>
      <c r="G84" s="42">
        <f t="shared" si="8"/>
        <v>0</v>
      </c>
      <c r="H84" s="42">
        <v>0</v>
      </c>
    </row>
    <row r="85" spans="1:8" ht="25.5">
      <c r="A85" s="70">
        <v>23</v>
      </c>
      <c r="B85" s="73" t="s">
        <v>129</v>
      </c>
      <c r="C85" s="72" t="s">
        <v>9</v>
      </c>
      <c r="D85" s="46">
        <v>0</v>
      </c>
      <c r="E85" s="46">
        <v>45</v>
      </c>
      <c r="F85" s="46">
        <v>45</v>
      </c>
      <c r="G85" s="42">
        <v>0</v>
      </c>
      <c r="H85" s="42">
        <f t="shared" si="9"/>
        <v>100</v>
      </c>
    </row>
    <row r="86" spans="1:8" s="2" customFormat="1" ht="12.75">
      <c r="A86" s="38"/>
      <c r="B86" s="39" t="s">
        <v>6</v>
      </c>
      <c r="C86" s="38"/>
      <c r="D86" s="38">
        <f>D84+D83+D82+D81+D80+D79+D78+D77+D76+D75+D74+D73+D72+D71+D70+D69+D68+D67+D66+D65+D64+D63+D85</f>
        <v>80</v>
      </c>
      <c r="E86" s="38">
        <f>E84+E83+E82+E81+E80+E79+E78+E77+E76+E75+E74+E73+E72+E71+E70+E69+E68+E67+E66+E65+E64+E63+E85</f>
        <v>125</v>
      </c>
      <c r="F86" s="38">
        <f>F84+F83+F82+F81+F80+F79+F78+F77+F76+F75+F74+F73+F72+F71+F70+F69+F68+F67+F66+F65+F64+F63+F85</f>
        <v>125</v>
      </c>
      <c r="G86" s="38">
        <f>F86/D86*100</f>
        <v>156.25</v>
      </c>
      <c r="H86" s="38">
        <f>F86/E86*100</f>
        <v>100</v>
      </c>
    </row>
    <row r="87" spans="1:8" s="2" customFormat="1" ht="15">
      <c r="A87" s="116" t="s">
        <v>54</v>
      </c>
      <c r="B87" s="117"/>
      <c r="C87" s="117"/>
      <c r="D87" s="117"/>
      <c r="E87" s="117"/>
      <c r="F87" s="117"/>
      <c r="G87" s="117"/>
      <c r="H87" s="118"/>
    </row>
    <row r="88" spans="1:8" s="2" customFormat="1" ht="25.5">
      <c r="A88" s="70">
        <v>1</v>
      </c>
      <c r="B88" s="71" t="s">
        <v>55</v>
      </c>
      <c r="C88" s="72" t="s">
        <v>9</v>
      </c>
      <c r="D88" s="46">
        <v>306.2</v>
      </c>
      <c r="E88" s="46">
        <v>183.9</v>
      </c>
      <c r="F88" s="46">
        <v>183.9</v>
      </c>
      <c r="G88" s="46">
        <f>F88/D88*100</f>
        <v>60.05878510777271</v>
      </c>
      <c r="H88" s="46">
        <f>F88/E88*100</f>
        <v>100</v>
      </c>
    </row>
    <row r="89" spans="1:8" s="2" customFormat="1" ht="12.75">
      <c r="A89" s="8"/>
      <c r="B89" s="9" t="s">
        <v>6</v>
      </c>
      <c r="C89" s="8"/>
      <c r="D89" s="8">
        <f>D88</f>
        <v>306.2</v>
      </c>
      <c r="E89" s="8">
        <f>E88</f>
        <v>183.9</v>
      </c>
      <c r="F89" s="38">
        <f>F88</f>
        <v>183.9</v>
      </c>
      <c r="G89" s="10">
        <f>F89/D89*100</f>
        <v>60.05878510777271</v>
      </c>
      <c r="H89" s="10">
        <f>F89/E89*100</f>
        <v>100</v>
      </c>
    </row>
    <row r="90" spans="1:8" ht="33.75" customHeight="1">
      <c r="A90" s="95" t="s">
        <v>40</v>
      </c>
      <c r="B90" s="96"/>
      <c r="C90" s="96"/>
      <c r="D90" s="96"/>
      <c r="E90" s="96"/>
      <c r="F90" s="96"/>
      <c r="G90" s="96"/>
      <c r="H90" s="97"/>
    </row>
    <row r="91" spans="1:8" ht="55.5" customHeight="1">
      <c r="A91" s="42">
        <v>1</v>
      </c>
      <c r="B91" s="66" t="s">
        <v>68</v>
      </c>
      <c r="C91" s="43" t="s">
        <v>9</v>
      </c>
      <c r="D91" s="42">
        <v>579.3</v>
      </c>
      <c r="E91" s="42">
        <v>2270.7</v>
      </c>
      <c r="F91" s="42">
        <f>1840.2+430.5</f>
        <v>2270.7</v>
      </c>
      <c r="G91" s="44">
        <f aca="true" t="shared" si="10" ref="G91:G98">F91/D91*100</f>
        <v>391.9730709476955</v>
      </c>
      <c r="H91" s="44">
        <f aca="true" t="shared" si="11" ref="H91:H98">F91/E91*100</f>
        <v>100</v>
      </c>
    </row>
    <row r="92" spans="1:8" ht="27" customHeight="1">
      <c r="A92" s="42">
        <v>2</v>
      </c>
      <c r="B92" s="66" t="s">
        <v>71</v>
      </c>
      <c r="C92" s="43" t="s">
        <v>9</v>
      </c>
      <c r="D92" s="42">
        <v>200</v>
      </c>
      <c r="E92" s="42">
        <v>0</v>
      </c>
      <c r="F92" s="42">
        <v>0</v>
      </c>
      <c r="G92" s="44">
        <f t="shared" si="10"/>
        <v>0</v>
      </c>
      <c r="H92" s="44">
        <v>0</v>
      </c>
    </row>
    <row r="93" spans="1:8" ht="24" customHeight="1">
      <c r="A93" s="42">
        <v>3</v>
      </c>
      <c r="B93" s="67" t="s">
        <v>124</v>
      </c>
      <c r="C93" s="43" t="s">
        <v>9</v>
      </c>
      <c r="D93" s="42">
        <v>0</v>
      </c>
      <c r="E93" s="42">
        <v>0</v>
      </c>
      <c r="F93" s="42">
        <v>0</v>
      </c>
      <c r="G93" s="44"/>
      <c r="H93" s="44">
        <v>0</v>
      </c>
    </row>
    <row r="94" spans="1:8" ht="24.75" customHeight="1">
      <c r="A94" s="68">
        <v>4</v>
      </c>
      <c r="B94" s="69" t="s">
        <v>125</v>
      </c>
      <c r="C94" s="43" t="s">
        <v>9</v>
      </c>
      <c r="D94" s="42">
        <v>0</v>
      </c>
      <c r="E94" s="42">
        <v>40</v>
      </c>
      <c r="F94" s="43">
        <v>40</v>
      </c>
      <c r="G94" s="44"/>
      <c r="H94" s="44">
        <f t="shared" si="11"/>
        <v>100</v>
      </c>
    </row>
    <row r="95" spans="1:8" ht="24" customHeight="1">
      <c r="A95" s="68">
        <v>5</v>
      </c>
      <c r="B95" s="69" t="s">
        <v>69</v>
      </c>
      <c r="C95" s="43" t="s">
        <v>9</v>
      </c>
      <c r="D95" s="42">
        <v>227.2</v>
      </c>
      <c r="E95" s="42">
        <v>0</v>
      </c>
      <c r="F95" s="43">
        <v>0</v>
      </c>
      <c r="G95" s="44">
        <f t="shared" si="10"/>
        <v>0</v>
      </c>
      <c r="H95" s="44">
        <v>0</v>
      </c>
    </row>
    <row r="96" spans="1:8" ht="25.5" customHeight="1">
      <c r="A96" s="68">
        <v>6</v>
      </c>
      <c r="B96" s="69" t="s">
        <v>70</v>
      </c>
      <c r="C96" s="43" t="s">
        <v>9</v>
      </c>
      <c r="D96" s="42">
        <v>0</v>
      </c>
      <c r="E96" s="42">
        <v>0</v>
      </c>
      <c r="F96" s="43">
        <v>0</v>
      </c>
      <c r="G96" s="44"/>
      <c r="H96" s="44">
        <v>0</v>
      </c>
    </row>
    <row r="97" spans="1:8" ht="25.5" customHeight="1">
      <c r="A97" s="68">
        <v>7</v>
      </c>
      <c r="B97" s="69" t="s">
        <v>133</v>
      </c>
      <c r="C97" s="43" t="s">
        <v>9</v>
      </c>
      <c r="D97" s="42">
        <v>0</v>
      </c>
      <c r="E97" s="42">
        <v>81.9</v>
      </c>
      <c r="F97" s="43">
        <v>81.9</v>
      </c>
      <c r="G97" s="44"/>
      <c r="H97" s="44">
        <f t="shared" si="11"/>
        <v>100</v>
      </c>
    </row>
    <row r="98" spans="1:8" ht="25.5" customHeight="1">
      <c r="A98" s="30"/>
      <c r="B98" s="31" t="s">
        <v>41</v>
      </c>
      <c r="C98" s="32" t="s">
        <v>9</v>
      </c>
      <c r="D98" s="33">
        <f>D96+D95+D94+D93+D92+D91</f>
        <v>1006.5</v>
      </c>
      <c r="E98" s="33">
        <f>SUM(E91:E97)</f>
        <v>2392.6</v>
      </c>
      <c r="F98" s="33">
        <f>SUM(F91:F97)</f>
        <v>2392.6</v>
      </c>
      <c r="G98" s="10">
        <f t="shared" si="10"/>
        <v>237.71485345255837</v>
      </c>
      <c r="H98" s="10">
        <f t="shared" si="11"/>
        <v>100</v>
      </c>
    </row>
    <row r="99" spans="1:8" ht="19.5" customHeight="1">
      <c r="A99" s="113" t="s">
        <v>42</v>
      </c>
      <c r="B99" s="113"/>
      <c r="C99" s="113"/>
      <c r="D99" s="113"/>
      <c r="E99" s="113"/>
      <c r="F99" s="113"/>
      <c r="G99" s="113"/>
      <c r="H99" s="113"/>
    </row>
    <row r="100" spans="1:8" ht="25.5">
      <c r="A100" s="42">
        <v>1</v>
      </c>
      <c r="B100" s="42" t="s">
        <v>43</v>
      </c>
      <c r="C100" s="43" t="s">
        <v>9</v>
      </c>
      <c r="D100" s="42">
        <v>365.7</v>
      </c>
      <c r="E100" s="42">
        <v>2210.7</v>
      </c>
      <c r="F100" s="42">
        <v>2210.7</v>
      </c>
      <c r="G100" s="44">
        <f>F100/D100*100</f>
        <v>604.5118949958982</v>
      </c>
      <c r="H100" s="44">
        <f>F100/E100*100</f>
        <v>100</v>
      </c>
    </row>
    <row r="101" spans="1:8" ht="12.75">
      <c r="A101" s="8"/>
      <c r="B101" s="9" t="s">
        <v>6</v>
      </c>
      <c r="C101" s="8"/>
      <c r="D101" s="8">
        <f>D100</f>
        <v>365.7</v>
      </c>
      <c r="E101" s="8">
        <f>E100</f>
        <v>2210.7</v>
      </c>
      <c r="F101" s="8">
        <f>F100</f>
        <v>2210.7</v>
      </c>
      <c r="G101" s="10">
        <f>G100</f>
        <v>604.5118949958982</v>
      </c>
      <c r="H101" s="10">
        <f>H100</f>
        <v>100</v>
      </c>
    </row>
    <row r="102" spans="1:8" ht="30.75" customHeight="1">
      <c r="A102" s="88" t="s">
        <v>74</v>
      </c>
      <c r="B102" s="88"/>
      <c r="C102" s="88"/>
      <c r="D102" s="88"/>
      <c r="E102" s="88"/>
      <c r="F102" s="88"/>
      <c r="G102" s="88"/>
      <c r="H102" s="89"/>
    </row>
    <row r="103" spans="1:8" ht="25.5">
      <c r="A103" s="42">
        <v>1</v>
      </c>
      <c r="B103" s="65" t="s">
        <v>72</v>
      </c>
      <c r="C103" s="43" t="s">
        <v>9</v>
      </c>
      <c r="D103" s="42">
        <v>20</v>
      </c>
      <c r="E103" s="42">
        <v>63.5</v>
      </c>
      <c r="F103" s="42">
        <v>63.5</v>
      </c>
      <c r="G103" s="44">
        <f>F103/D103*100</f>
        <v>317.5</v>
      </c>
      <c r="H103" s="44">
        <f>F103/E103*100</f>
        <v>100</v>
      </c>
    </row>
    <row r="104" spans="1:8" ht="12.75">
      <c r="A104" s="8"/>
      <c r="B104" s="9" t="s">
        <v>6</v>
      </c>
      <c r="C104" s="8"/>
      <c r="D104" s="8">
        <f>D103</f>
        <v>20</v>
      </c>
      <c r="E104" s="8">
        <f>E103</f>
        <v>63.5</v>
      </c>
      <c r="F104" s="8">
        <f>F103</f>
        <v>63.5</v>
      </c>
      <c r="G104" s="10">
        <f>G103</f>
        <v>317.5</v>
      </c>
      <c r="H104" s="10">
        <f>H103</f>
        <v>100</v>
      </c>
    </row>
    <row r="105" spans="1:8" ht="30" customHeight="1">
      <c r="A105" s="85" t="s">
        <v>103</v>
      </c>
      <c r="B105" s="86"/>
      <c r="C105" s="86"/>
      <c r="D105" s="86"/>
      <c r="E105" s="86"/>
      <c r="F105" s="86"/>
      <c r="G105" s="86"/>
      <c r="H105" s="87"/>
    </row>
    <row r="106" spans="1:8" ht="25.5">
      <c r="A106" s="42">
        <v>1</v>
      </c>
      <c r="B106" s="64" t="s">
        <v>104</v>
      </c>
      <c r="C106" s="43" t="s">
        <v>9</v>
      </c>
      <c r="D106" s="42">
        <v>20</v>
      </c>
      <c r="E106" s="42">
        <v>20</v>
      </c>
      <c r="F106" s="42">
        <v>20</v>
      </c>
      <c r="G106" s="44">
        <f>F106/D106*100</f>
        <v>100</v>
      </c>
      <c r="H106" s="44">
        <f>F106/E106*100</f>
        <v>100</v>
      </c>
    </row>
    <row r="107" spans="1:8" ht="12.75">
      <c r="A107" s="6"/>
      <c r="B107" s="9" t="s">
        <v>6</v>
      </c>
      <c r="C107" s="40"/>
      <c r="D107" s="6">
        <f>D106</f>
        <v>20</v>
      </c>
      <c r="E107" s="6">
        <f>E106</f>
        <v>20</v>
      </c>
      <c r="F107" s="6">
        <f>F106</f>
        <v>20</v>
      </c>
      <c r="G107" s="6">
        <f>G106</f>
        <v>100</v>
      </c>
      <c r="H107" s="6">
        <f>H106</f>
        <v>100</v>
      </c>
    </row>
    <row r="108" spans="1:8" ht="32.25" customHeight="1">
      <c r="A108" s="85" t="s">
        <v>105</v>
      </c>
      <c r="B108" s="86"/>
      <c r="C108" s="86"/>
      <c r="D108" s="86"/>
      <c r="E108" s="86"/>
      <c r="F108" s="86"/>
      <c r="G108" s="86"/>
      <c r="H108" s="87"/>
    </row>
    <row r="109" spans="1:8" ht="25.5">
      <c r="A109" s="42">
        <v>1</v>
      </c>
      <c r="B109" s="45" t="s">
        <v>106</v>
      </c>
      <c r="C109" s="43" t="s">
        <v>9</v>
      </c>
      <c r="D109" s="42">
        <v>0</v>
      </c>
      <c r="E109" s="42">
        <v>37.5</v>
      </c>
      <c r="F109" s="42">
        <v>37.5</v>
      </c>
      <c r="G109" s="44"/>
      <c r="H109" s="44">
        <f>F109/E109*100</f>
        <v>100</v>
      </c>
    </row>
    <row r="110" spans="1:8" ht="12.75">
      <c r="A110" s="8"/>
      <c r="B110" s="9" t="s">
        <v>6</v>
      </c>
      <c r="C110" s="8"/>
      <c r="D110" s="8">
        <f>D109</f>
        <v>0</v>
      </c>
      <c r="E110" s="8">
        <f>E109</f>
        <v>37.5</v>
      </c>
      <c r="F110" s="8">
        <f>F109</f>
        <v>37.5</v>
      </c>
      <c r="G110" s="8">
        <f>G109</f>
        <v>0</v>
      </c>
      <c r="H110" s="8">
        <f>H109</f>
        <v>100</v>
      </c>
    </row>
    <row r="111" spans="1:8" ht="32.25" customHeight="1">
      <c r="A111" s="85" t="s">
        <v>107</v>
      </c>
      <c r="B111" s="86"/>
      <c r="C111" s="86"/>
      <c r="D111" s="86"/>
      <c r="E111" s="86"/>
      <c r="F111" s="86"/>
      <c r="G111" s="86"/>
      <c r="H111" s="87"/>
    </row>
    <row r="112" spans="1:8" ht="38.25">
      <c r="A112" s="42">
        <v>1</v>
      </c>
      <c r="B112" s="45" t="s">
        <v>108</v>
      </c>
      <c r="C112" s="43" t="s">
        <v>9</v>
      </c>
      <c r="D112" s="42">
        <v>3</v>
      </c>
      <c r="E112" s="42">
        <v>3</v>
      </c>
      <c r="F112" s="42">
        <v>3</v>
      </c>
      <c r="G112" s="44">
        <f>F112/D112*100</f>
        <v>100</v>
      </c>
      <c r="H112" s="44">
        <f>F112/E112*100</f>
        <v>100</v>
      </c>
    </row>
    <row r="113" spans="1:8" s="80" customFormat="1" ht="12.75">
      <c r="A113" s="81"/>
      <c r="B113" s="82" t="s">
        <v>6</v>
      </c>
      <c r="C113" s="81"/>
      <c r="D113" s="81">
        <f>D112</f>
        <v>3</v>
      </c>
      <c r="E113" s="81">
        <f>E112</f>
        <v>3</v>
      </c>
      <c r="F113" s="81">
        <f>F112</f>
        <v>3</v>
      </c>
      <c r="G113" s="81">
        <f>G112</f>
        <v>100</v>
      </c>
      <c r="H113" s="81">
        <f>H112</f>
        <v>100</v>
      </c>
    </row>
    <row r="114" spans="1:8" ht="15.75">
      <c r="A114" s="20"/>
      <c r="B114" s="21" t="s">
        <v>44</v>
      </c>
      <c r="C114" s="20"/>
      <c r="D114" s="36">
        <f>D37+D42+D47+D51+D61+D86+D89+D98+D101+D104+D107+D110+D113</f>
        <v>9972.400000000001</v>
      </c>
      <c r="E114" s="36">
        <f>E37+E42+E47+E51+E61+E86+E89+E98+E101+E104+E107+E110+E113</f>
        <v>9033.52</v>
      </c>
      <c r="F114" s="36">
        <f>F37+F42+F47+F51+F61+F86+F89+F98+F101+F104+F107+F110+F113</f>
        <v>9033.284</v>
      </c>
      <c r="G114" s="41">
        <f>F114/D114*100</f>
        <v>90.58284866230795</v>
      </c>
      <c r="H114" s="41">
        <f>F114/E114*100</f>
        <v>99.9973875078596</v>
      </c>
    </row>
    <row r="115" spans="1:8" ht="0.75" customHeight="1">
      <c r="A115" s="16"/>
      <c r="B115" s="17"/>
      <c r="C115" s="18"/>
      <c r="D115" s="18"/>
      <c r="E115" s="18"/>
      <c r="F115" s="18"/>
      <c r="G115" s="18"/>
      <c r="H115" s="19"/>
    </row>
    <row r="116" spans="1:8" ht="15.75" hidden="1">
      <c r="A116" s="16"/>
      <c r="B116" s="17"/>
      <c r="C116" s="18"/>
      <c r="D116" s="18"/>
      <c r="E116" s="18"/>
      <c r="F116" s="18"/>
      <c r="G116" s="18"/>
      <c r="H116" s="19"/>
    </row>
    <row r="117" spans="1:8" ht="15.75" hidden="1">
      <c r="A117" s="16"/>
      <c r="B117" s="17"/>
      <c r="C117" s="18"/>
      <c r="D117" s="18"/>
      <c r="E117" s="18"/>
      <c r="F117" s="18"/>
      <c r="G117" s="18"/>
      <c r="H117" s="19"/>
    </row>
    <row r="118" spans="1:8" ht="18">
      <c r="A118" s="12"/>
      <c r="B118" s="114" t="s">
        <v>53</v>
      </c>
      <c r="C118" s="114"/>
      <c r="D118" s="114"/>
      <c r="E118" s="114"/>
      <c r="F118" s="114"/>
      <c r="G118" s="114"/>
      <c r="H118" s="115"/>
    </row>
    <row r="119" spans="1:8" ht="36.75" customHeight="1">
      <c r="A119" s="85" t="s">
        <v>23</v>
      </c>
      <c r="B119" s="86"/>
      <c r="C119" s="86"/>
      <c r="D119" s="86"/>
      <c r="E119" s="86"/>
      <c r="F119" s="86"/>
      <c r="G119" s="86"/>
      <c r="H119" s="87"/>
    </row>
    <row r="120" spans="1:8" ht="38.25">
      <c r="A120" s="42">
        <v>2</v>
      </c>
      <c r="B120" s="45" t="s">
        <v>45</v>
      </c>
      <c r="C120" s="43" t="s">
        <v>9</v>
      </c>
      <c r="D120" s="43">
        <v>10</v>
      </c>
      <c r="E120" s="43">
        <v>10</v>
      </c>
      <c r="F120" s="42">
        <v>10</v>
      </c>
      <c r="G120" s="46">
        <f>F120/D120*100</f>
        <v>100</v>
      </c>
      <c r="H120" s="44">
        <f>F120/E120*100</f>
        <v>100</v>
      </c>
    </row>
    <row r="121" spans="1:8" ht="25.5">
      <c r="A121" s="42">
        <v>3</v>
      </c>
      <c r="B121" s="45" t="s">
        <v>66</v>
      </c>
      <c r="C121" s="43" t="s">
        <v>9</v>
      </c>
      <c r="D121" s="43">
        <v>5</v>
      </c>
      <c r="E121" s="43">
        <v>5</v>
      </c>
      <c r="F121" s="42">
        <v>5</v>
      </c>
      <c r="G121" s="46">
        <f aca="true" t="shared" si="12" ref="G121:G131">F121/D121*100</f>
        <v>100</v>
      </c>
      <c r="H121" s="44">
        <f aca="true" t="shared" si="13" ref="H121:H132">F121/E121*100</f>
        <v>100</v>
      </c>
    </row>
    <row r="122" spans="1:8" ht="25.5">
      <c r="A122" s="42">
        <v>4</v>
      </c>
      <c r="B122" s="45" t="s">
        <v>46</v>
      </c>
      <c r="C122" s="43" t="s">
        <v>9</v>
      </c>
      <c r="D122" s="43">
        <v>7</v>
      </c>
      <c r="E122" s="43">
        <v>7</v>
      </c>
      <c r="F122" s="42">
        <v>7</v>
      </c>
      <c r="G122" s="46">
        <f t="shared" si="12"/>
        <v>100</v>
      </c>
      <c r="H122" s="44">
        <f t="shared" si="13"/>
        <v>100</v>
      </c>
    </row>
    <row r="123" spans="1:8" ht="38.25" customHeight="1">
      <c r="A123" s="42">
        <v>5</v>
      </c>
      <c r="B123" s="45" t="s">
        <v>47</v>
      </c>
      <c r="C123" s="43" t="s">
        <v>9</v>
      </c>
      <c r="D123" s="43">
        <v>3</v>
      </c>
      <c r="E123" s="43">
        <v>5</v>
      </c>
      <c r="F123" s="42">
        <v>5</v>
      </c>
      <c r="G123" s="46">
        <f t="shared" si="12"/>
        <v>166.66666666666669</v>
      </c>
      <c r="H123" s="44">
        <f t="shared" si="13"/>
        <v>100</v>
      </c>
    </row>
    <row r="124" spans="1:8" ht="38.25">
      <c r="A124" s="42">
        <v>6</v>
      </c>
      <c r="B124" s="45" t="s">
        <v>48</v>
      </c>
      <c r="C124" s="43" t="s">
        <v>9</v>
      </c>
      <c r="D124" s="42">
        <v>10</v>
      </c>
      <c r="E124" s="42">
        <v>26.1</v>
      </c>
      <c r="F124" s="42">
        <v>26.1</v>
      </c>
      <c r="G124" s="46">
        <f t="shared" si="12"/>
        <v>261.00000000000006</v>
      </c>
      <c r="H124" s="44">
        <f t="shared" si="13"/>
        <v>100</v>
      </c>
    </row>
    <row r="125" spans="1:8" ht="38.25">
      <c r="A125" s="42">
        <v>6</v>
      </c>
      <c r="B125" s="45" t="s">
        <v>81</v>
      </c>
      <c r="C125" s="43" t="s">
        <v>9</v>
      </c>
      <c r="D125" s="42">
        <v>5</v>
      </c>
      <c r="E125" s="42">
        <v>5</v>
      </c>
      <c r="F125" s="42">
        <v>5</v>
      </c>
      <c r="G125" s="46">
        <f t="shared" si="12"/>
        <v>100</v>
      </c>
      <c r="H125" s="44">
        <f t="shared" si="13"/>
        <v>100</v>
      </c>
    </row>
    <row r="126" spans="1:8" ht="25.5">
      <c r="A126" s="42">
        <v>7</v>
      </c>
      <c r="B126" s="45" t="s">
        <v>82</v>
      </c>
      <c r="C126" s="43" t="s">
        <v>9</v>
      </c>
      <c r="D126" s="42">
        <v>10</v>
      </c>
      <c r="E126" s="42">
        <v>10</v>
      </c>
      <c r="F126" s="42">
        <v>10</v>
      </c>
      <c r="G126" s="46">
        <f t="shared" si="12"/>
        <v>100</v>
      </c>
      <c r="H126" s="44">
        <f t="shared" si="13"/>
        <v>100</v>
      </c>
    </row>
    <row r="127" spans="1:8" ht="25.5">
      <c r="A127" s="42">
        <v>8</v>
      </c>
      <c r="B127" s="45" t="s">
        <v>83</v>
      </c>
      <c r="C127" s="43" t="s">
        <v>9</v>
      </c>
      <c r="D127" s="42">
        <v>5</v>
      </c>
      <c r="E127" s="42">
        <v>5</v>
      </c>
      <c r="F127" s="42">
        <v>5</v>
      </c>
      <c r="G127" s="46">
        <f t="shared" si="12"/>
        <v>100</v>
      </c>
      <c r="H127" s="44">
        <f t="shared" si="13"/>
        <v>100</v>
      </c>
    </row>
    <row r="128" spans="1:8" ht="25.5">
      <c r="A128" s="42">
        <v>9</v>
      </c>
      <c r="B128" s="45" t="s">
        <v>84</v>
      </c>
      <c r="C128" s="43" t="s">
        <v>9</v>
      </c>
      <c r="D128" s="42">
        <v>120</v>
      </c>
      <c r="E128" s="42">
        <v>120</v>
      </c>
      <c r="F128" s="42">
        <v>120</v>
      </c>
      <c r="G128" s="46">
        <f t="shared" si="12"/>
        <v>100</v>
      </c>
      <c r="H128" s="44">
        <f t="shared" si="13"/>
        <v>100</v>
      </c>
    </row>
    <row r="129" spans="1:8" ht="25.5">
      <c r="A129" s="42">
        <v>10</v>
      </c>
      <c r="B129" s="45" t="s">
        <v>49</v>
      </c>
      <c r="C129" s="43" t="s">
        <v>9</v>
      </c>
      <c r="D129" s="42">
        <v>70</v>
      </c>
      <c r="E129" s="42">
        <v>70</v>
      </c>
      <c r="F129" s="44">
        <v>69.992</v>
      </c>
      <c r="G129" s="44">
        <f t="shared" si="12"/>
        <v>99.98857142857143</v>
      </c>
      <c r="H129" s="44">
        <f t="shared" si="13"/>
        <v>99.98857142857143</v>
      </c>
    </row>
    <row r="130" spans="1:8" ht="25.5">
      <c r="A130" s="42">
        <v>11</v>
      </c>
      <c r="B130" s="45" t="s">
        <v>50</v>
      </c>
      <c r="C130" s="43" t="s">
        <v>9</v>
      </c>
      <c r="D130" s="42">
        <v>115</v>
      </c>
      <c r="E130" s="42">
        <v>110</v>
      </c>
      <c r="F130" s="42">
        <v>110</v>
      </c>
      <c r="G130" s="46">
        <f t="shared" si="12"/>
        <v>95.65217391304348</v>
      </c>
      <c r="H130" s="44">
        <f t="shared" si="13"/>
        <v>100</v>
      </c>
    </row>
    <row r="131" spans="1:8" ht="25.5">
      <c r="A131" s="42">
        <v>12</v>
      </c>
      <c r="B131" s="45" t="s">
        <v>85</v>
      </c>
      <c r="C131" s="43" t="s">
        <v>9</v>
      </c>
      <c r="D131" s="42">
        <v>142.3</v>
      </c>
      <c r="E131" s="42">
        <v>142.3</v>
      </c>
      <c r="F131" s="42">
        <v>142.3</v>
      </c>
      <c r="G131" s="46">
        <f t="shared" si="12"/>
        <v>100</v>
      </c>
      <c r="H131" s="44">
        <f t="shared" si="13"/>
        <v>100</v>
      </c>
    </row>
    <row r="132" spans="1:8" ht="25.5">
      <c r="A132" s="42">
        <v>13</v>
      </c>
      <c r="B132" s="45" t="s">
        <v>115</v>
      </c>
      <c r="C132" s="43" t="s">
        <v>9</v>
      </c>
      <c r="D132" s="42">
        <v>0</v>
      </c>
      <c r="E132" s="42">
        <v>3</v>
      </c>
      <c r="F132" s="42">
        <v>3</v>
      </c>
      <c r="G132" s="46"/>
      <c r="H132" s="44">
        <f t="shared" si="13"/>
        <v>100</v>
      </c>
    </row>
    <row r="133" spans="1:8" s="2" customFormat="1" ht="12.75">
      <c r="A133" s="8"/>
      <c r="B133" s="22" t="s">
        <v>6</v>
      </c>
      <c r="C133" s="8"/>
      <c r="D133" s="7">
        <f>SUM(D120:D132)</f>
        <v>502.3</v>
      </c>
      <c r="E133" s="7">
        <f>SUM(E120:E132)</f>
        <v>518.4000000000001</v>
      </c>
      <c r="F133" s="79">
        <f>SUM(F120:F132)</f>
        <v>518.392</v>
      </c>
      <c r="G133" s="10">
        <f>F133/D133*100</f>
        <v>103.20366314951227</v>
      </c>
      <c r="H133" s="10">
        <f>F133/E133*100</f>
        <v>99.99845679012344</v>
      </c>
    </row>
    <row r="134" spans="1:8" s="2" customFormat="1" ht="44.25" customHeight="1">
      <c r="A134" s="85" t="s">
        <v>51</v>
      </c>
      <c r="B134" s="86"/>
      <c r="C134" s="86"/>
      <c r="D134" s="86"/>
      <c r="E134" s="86"/>
      <c r="F134" s="86"/>
      <c r="G134" s="86"/>
      <c r="H134" s="87"/>
    </row>
    <row r="135" spans="1:8" s="2" customFormat="1" ht="25.5">
      <c r="A135" s="42">
        <v>1</v>
      </c>
      <c r="B135" s="57" t="s">
        <v>67</v>
      </c>
      <c r="C135" s="43" t="s">
        <v>9</v>
      </c>
      <c r="D135" s="58">
        <v>103</v>
      </c>
      <c r="E135" s="58">
        <v>155.2</v>
      </c>
      <c r="F135" s="58">
        <v>155.2</v>
      </c>
      <c r="G135" s="59">
        <f>F135/D135*100</f>
        <v>150.6796116504854</v>
      </c>
      <c r="H135" s="59">
        <f aca="true" t="shared" si="14" ref="H135:H143">F135/E135*100</f>
        <v>100</v>
      </c>
    </row>
    <row r="136" spans="1:8" s="2" customFormat="1" ht="63.75">
      <c r="A136" s="42">
        <v>2</v>
      </c>
      <c r="B136" s="57" t="s">
        <v>88</v>
      </c>
      <c r="C136" s="43" t="s">
        <v>9</v>
      </c>
      <c r="D136" s="58">
        <v>0</v>
      </c>
      <c r="E136" s="58">
        <v>21</v>
      </c>
      <c r="F136" s="58">
        <v>21</v>
      </c>
      <c r="G136" s="59"/>
      <c r="H136" s="59">
        <f t="shared" si="14"/>
        <v>100</v>
      </c>
    </row>
    <row r="137" spans="1:8" s="2" customFormat="1" ht="38.25">
      <c r="A137" s="42">
        <v>3</v>
      </c>
      <c r="B137" s="57" t="s">
        <v>89</v>
      </c>
      <c r="C137" s="43" t="s">
        <v>9</v>
      </c>
      <c r="D137" s="58">
        <v>0</v>
      </c>
      <c r="E137" s="58">
        <v>99.8</v>
      </c>
      <c r="F137" s="58">
        <v>99.8</v>
      </c>
      <c r="G137" s="59"/>
      <c r="H137" s="59">
        <f t="shared" si="14"/>
        <v>100</v>
      </c>
    </row>
    <row r="138" spans="1:8" s="2" customFormat="1" ht="38.25">
      <c r="A138" s="42">
        <v>4</v>
      </c>
      <c r="B138" s="57" t="s">
        <v>90</v>
      </c>
      <c r="C138" s="43" t="s">
        <v>9</v>
      </c>
      <c r="D138" s="58">
        <v>0</v>
      </c>
      <c r="E138" s="58">
        <v>8.2</v>
      </c>
      <c r="F138" s="58">
        <v>8.2</v>
      </c>
      <c r="G138" s="59"/>
      <c r="H138" s="59">
        <f t="shared" si="14"/>
        <v>100</v>
      </c>
    </row>
    <row r="139" spans="1:8" s="2" customFormat="1" ht="25.5">
      <c r="A139" s="42">
        <v>5</v>
      </c>
      <c r="B139" s="57" t="s">
        <v>91</v>
      </c>
      <c r="C139" s="43" t="s">
        <v>9</v>
      </c>
      <c r="D139" s="58">
        <v>0</v>
      </c>
      <c r="E139" s="58">
        <v>11.3</v>
      </c>
      <c r="F139" s="58">
        <v>11.3</v>
      </c>
      <c r="G139" s="59"/>
      <c r="H139" s="59">
        <f t="shared" si="14"/>
        <v>100</v>
      </c>
    </row>
    <row r="140" spans="1:8" s="2" customFormat="1" ht="38.25">
      <c r="A140" s="42">
        <v>6</v>
      </c>
      <c r="B140" s="57" t="s">
        <v>92</v>
      </c>
      <c r="C140" s="43" t="s">
        <v>9</v>
      </c>
      <c r="D140" s="58">
        <v>0</v>
      </c>
      <c r="E140" s="58">
        <v>7.5</v>
      </c>
      <c r="F140" s="58">
        <v>7.5</v>
      </c>
      <c r="G140" s="59"/>
      <c r="H140" s="59">
        <f t="shared" si="14"/>
        <v>100</v>
      </c>
    </row>
    <row r="141" spans="1:8" s="2" customFormat="1" ht="12.75">
      <c r="A141" s="60"/>
      <c r="B141" s="61" t="s">
        <v>41</v>
      </c>
      <c r="C141" s="60"/>
      <c r="D141" s="62">
        <f>D137+D136+D135+D138+D139+D140</f>
        <v>103</v>
      </c>
      <c r="E141" s="62">
        <f>E137+E136+E135+E138+E139+E140</f>
        <v>303</v>
      </c>
      <c r="F141" s="62">
        <f>F137+F136+F135+F138+F139+F140</f>
        <v>303</v>
      </c>
      <c r="G141" s="63">
        <f>F141/D141*100</f>
        <v>294.1747572815534</v>
      </c>
      <c r="H141" s="63">
        <f t="shared" si="14"/>
        <v>100</v>
      </c>
    </row>
    <row r="142" spans="1:8" s="2" customFormat="1" ht="14.25">
      <c r="A142" s="23"/>
      <c r="B142" s="24" t="s">
        <v>52</v>
      </c>
      <c r="C142" s="23"/>
      <c r="D142" s="25">
        <f>D141+D133</f>
        <v>605.3</v>
      </c>
      <c r="E142" s="25">
        <f>E141+E133</f>
        <v>821.4000000000001</v>
      </c>
      <c r="F142" s="83">
        <f>F141+F133</f>
        <v>821.392</v>
      </c>
      <c r="G142" s="26">
        <f>F142/D142*100</f>
        <v>135.6999834792665</v>
      </c>
      <c r="H142" s="26">
        <f t="shared" si="14"/>
        <v>99.9990260530801</v>
      </c>
    </row>
    <row r="143" spans="1:8" ht="12.75">
      <c r="A143" s="108" t="s">
        <v>118</v>
      </c>
      <c r="B143" s="109"/>
      <c r="C143" s="47"/>
      <c r="D143" s="84">
        <f>D29+D114+D142</f>
        <v>11354.2</v>
      </c>
      <c r="E143" s="84">
        <f>E29+E114+E142</f>
        <v>14077.92</v>
      </c>
      <c r="F143" s="84">
        <f>F29+F114+F142</f>
        <v>14022.975999999999</v>
      </c>
      <c r="G143" s="26">
        <f>F143/D143*100</f>
        <v>123.50474714202673</v>
      </c>
      <c r="H143" s="26">
        <f t="shared" si="14"/>
        <v>99.60971507154464</v>
      </c>
    </row>
    <row r="144" ht="12.75">
      <c r="F144" s="37"/>
    </row>
    <row r="145" spans="1:6" ht="15.75">
      <c r="A145" s="3"/>
      <c r="B145" s="4"/>
      <c r="F145" s="3"/>
    </row>
    <row r="147" spans="1:2" ht="12.75">
      <c r="A147" s="1"/>
      <c r="B147" s="1" t="s">
        <v>60</v>
      </c>
    </row>
    <row r="148" spans="1:2" ht="12.75">
      <c r="A148" s="1"/>
      <c r="B148" s="1" t="s">
        <v>61</v>
      </c>
    </row>
  </sheetData>
  <mergeCells count="29">
    <mergeCell ref="A143:B143"/>
    <mergeCell ref="A52:H52"/>
    <mergeCell ref="A43:H43"/>
    <mergeCell ref="A31:H31"/>
    <mergeCell ref="A48:H48"/>
    <mergeCell ref="A38:H38"/>
    <mergeCell ref="A99:H99"/>
    <mergeCell ref="B118:H118"/>
    <mergeCell ref="A87:H87"/>
    <mergeCell ref="A1:G1"/>
    <mergeCell ref="A2:G2"/>
    <mergeCell ref="A3:G3"/>
    <mergeCell ref="A4:G4"/>
    <mergeCell ref="G5:H5"/>
    <mergeCell ref="A62:H62"/>
    <mergeCell ref="A90:H90"/>
    <mergeCell ref="A8:H8"/>
    <mergeCell ref="A30:H30"/>
    <mergeCell ref="A15:H15"/>
    <mergeCell ref="B5:B6"/>
    <mergeCell ref="A5:A6"/>
    <mergeCell ref="C5:F5"/>
    <mergeCell ref="A7:H7"/>
    <mergeCell ref="A105:H105"/>
    <mergeCell ref="A102:H102"/>
    <mergeCell ref="A134:H134"/>
    <mergeCell ref="A119:H119"/>
    <mergeCell ref="A108:H108"/>
    <mergeCell ref="A111:H111"/>
  </mergeCells>
  <printOptions/>
  <pageMargins left="1.1811023622047245" right="0.1968503937007874" top="0.7874015748031497" bottom="0.5905511811023623" header="0.5118110236220472" footer="0.5118110236220472"/>
  <pageSetup fitToHeight="5" horizontalDpi="600" verticalDpi="600" orientation="portrait" paperSize="9" scale="72" r:id="rId1"/>
  <rowBreaks count="4" manualBreakCount="4">
    <brk id="42" max="7" man="1"/>
    <brk id="63" max="7" man="1"/>
    <brk id="86" max="7" man="1"/>
    <brk id="11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Царегородцева</cp:lastModifiedBy>
  <cp:lastPrinted>2013-10-25T12:38:38Z</cp:lastPrinted>
  <dcterms:created xsi:type="dcterms:W3CDTF">2009-07-15T04:17:11Z</dcterms:created>
  <dcterms:modified xsi:type="dcterms:W3CDTF">2014-01-23T10:32:35Z</dcterms:modified>
  <cp:category/>
  <cp:version/>
  <cp:contentType/>
  <cp:contentStatus/>
</cp:coreProperties>
</file>